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05"/>
  <workbookPr defaultThemeVersion="124226"/>
  <mc:AlternateContent xmlns:mc="http://schemas.openxmlformats.org/markup-compatibility/2006">
    <mc:Choice Requires="x15">
      <x15ac:absPath xmlns:x15ac="http://schemas.microsoft.com/office/spreadsheetml/2010/11/ac" url="https://ssecom.sharepoint.com/teams/SHEPDSubstationUndergroundCableFramework/Shared Documents/General/PQQ Documents/PQQ Instructions to Suppliers/"/>
    </mc:Choice>
  </mc:AlternateContent>
  <xr:revisionPtr revIDLastSave="1680" documentId="8_{84062E5C-05FC-4E1F-A9C9-584C6E2C66ED}" xr6:coauthVersionLast="47" xr6:coauthVersionMax="47" xr10:uidLastSave="{14451F6C-3216-434F-886C-6DAEAB70DA9A}"/>
  <bookViews>
    <workbookView xWindow="-110" yWindow="-110" windowWidth="19420" windowHeight="10420" tabRatio="754" firstSheet="1" xr2:uid="{00000000-000D-0000-FFFF-FFFF00000000}"/>
  </bookViews>
  <sheets>
    <sheet name="Scoring frame" sheetId="8" r:id="rId1"/>
    <sheet name="PQQ - Questions" sheetId="13" r:id="rId2"/>
    <sheet name="Instruction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6" l="1"/>
  <c r="B29" i="6"/>
  <c r="B28" i="6"/>
  <c r="B27" i="6"/>
  <c r="B26" i="6"/>
  <c r="B25" i="6"/>
  <c r="B24" i="6"/>
  <c r="B23" i="6"/>
  <c r="C92" i="6"/>
  <c r="B3" i="6" l="1"/>
  <c r="B70" i="6"/>
  <c r="B5" i="6"/>
  <c r="C39" i="6"/>
  <c r="C40" i="6" s="1"/>
  <c r="C24" i="6"/>
  <c r="C25" i="6" s="1"/>
  <c r="C26" i="6" s="1"/>
  <c r="C27" i="6" s="1"/>
  <c r="B17" i="6"/>
  <c r="B64" i="6"/>
  <c r="C53" i="6" l="1"/>
  <c r="C60" i="6" s="1"/>
  <c r="C65" i="6" s="1"/>
  <c r="C55" i="6"/>
  <c r="B72" i="6"/>
  <c r="B60" i="6"/>
  <c r="B55" i="6"/>
  <c r="B53" i="6"/>
  <c r="B40" i="6"/>
  <c r="B39" i="6"/>
  <c r="B38" i="6"/>
  <c r="B33" i="6"/>
  <c r="B16" i="6"/>
  <c r="C69" i="6" l="1"/>
  <c r="B69" i="6" s="1"/>
  <c r="B65" i="6"/>
  <c r="C59" i="6"/>
  <c r="B59" i="6" s="1"/>
  <c r="C58" i="6"/>
  <c r="B58" i="6" s="1"/>
</calcChain>
</file>

<file path=xl/sharedStrings.xml><?xml version="1.0" encoding="utf-8"?>
<sst xmlns="http://schemas.openxmlformats.org/spreadsheetml/2006/main" count="290" uniqueCount="190">
  <si>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</si>
  <si>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</si>
  <si>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</si>
  <si>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</si>
  <si>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</si>
  <si>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</si>
  <si>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</si>
  <si>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</si>
  <si>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</si>
  <si>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</si>
  <si>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Inadequate response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</si>
  <si>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</si>
  <si>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</si>
  <si>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</si>
  <si>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</si>
  <si>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</si>
  <si>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</si>
  <si>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</si>
  <si>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1. Qualification Questions</t>
  </si>
  <si>
    <t>Type of Response</t>
  </si>
  <si>
    <t>Showstopper</t>
  </si>
  <si>
    <t>Section Weighting</t>
  </si>
  <si>
    <t>Question Weighting</t>
  </si>
  <si>
    <t>General Information</t>
  </si>
  <si>
    <t>Company Name (or the lead company from your proposed joint venture / collaboration), address (including registered address if different), and company registration number</t>
  </si>
  <si>
    <t>Information</t>
  </si>
  <si>
    <t>n/a</t>
  </si>
  <si>
    <t>Year of company registration</t>
  </si>
  <si>
    <t>Applicant makeup (e.g. Sole Applicant, Joint Venture, Partnership etc)</t>
  </si>
  <si>
    <t>Total number of employees.</t>
  </si>
  <si>
    <t>Single point of contact details for ITT: Name, email address, and phone number</t>
  </si>
  <si>
    <t xml:space="preserve">Pre-requisites </t>
  </si>
  <si>
    <t>1.2.1</t>
  </si>
  <si>
    <t>Please confirm you are prepared to tender on the basis of using the NEC3 suite of Contracts
If no, please do not complete any further information.</t>
  </si>
  <si>
    <t>YES / NO</t>
  </si>
  <si>
    <t>Yes = PASS, No = FAIL</t>
  </si>
  <si>
    <t>1.2.2</t>
  </si>
  <si>
    <t>Please confirm that your direct employees, or employees of any contractors or subcontractors who would be utilised to perform any contract resulting from this competitive process and who will be on an SSEN site for more that two hours a week, for eight consecutive weeks or more, will be paid at least the Living Wage rate (excluding apprentices and interns) - as will be required by the contract.</t>
  </si>
  <si>
    <t>YES/NO</t>
  </si>
  <si>
    <t>1.2.3</t>
  </si>
  <si>
    <t>Has your company been convicted of any of the offences prescribed under section 57 of the Public Contracts Regulations 2015 (as allowed for under the Utility Contract Regulations 2016). If yes, the applicant shall provide a statement confirming the details and evidence of self cleaning where applicable.</t>
  </si>
  <si>
    <t>Yes with information / No</t>
  </si>
  <si>
    <t>No = PASS 
Yes with sufficient evidence of reform = PASS 
Yes with no or insufficient evidence of reform = FAIL</t>
  </si>
  <si>
    <t>1.2.4</t>
  </si>
  <si>
    <t>In the past 5 years have you had any similar contracts terminated prematurely and/or had damages claims or other comparable sanctions brought against you for any significant or persistent deficiencies in performance of a substantive requirement of the contract.
If yes, please provide the number of incidents with details and evidence of improvement and risk mitigation where applicable. Please note that responses to this question will be kept confidential but the Authority reserves the right to exclude bidders from the process if considered to present an unacceptable risk to the Authority.</t>
  </si>
  <si>
    <t>1.2.5</t>
  </si>
  <si>
    <t>Please confirm whether you are audited to Achilles Verify B2. If not, please confirm you are not and that you will become Achilles Verify B2 audit approved within 3 months of contract award if successful.</t>
  </si>
  <si>
    <t>Yes / No with information</t>
  </si>
  <si>
    <t>Yes = PASS 
No and agreement to be audited = PASS 
No and no agreement to be audited = FAIL</t>
  </si>
  <si>
    <t>1.2.6</t>
  </si>
  <si>
    <t>Bidders must be able to provide all of the works and services required under the contract (subcontracting of services/works permitted) in order to be successful in this tender. Please confirm you will be able provide all of the works and services described in Attachment titled "Pre-Qualification Questionnaire Overview and Instructions" and any attachments referred to in that document in the event you are successful in this tender process.</t>
  </si>
  <si>
    <t>1.2.7</t>
  </si>
  <si>
    <t>A requirement of the contract is that all personnel associated with these works can competently communicate (written and verbally) in English. Please confirm this requirement will be met.</t>
  </si>
  <si>
    <t>Lots</t>
  </si>
  <si>
    <t>1.3.1</t>
  </si>
  <si>
    <t>Please confirm which Lots you are interested in bidding for. This is for information only and does not commit you to bidding for any Lots at ITT stage or prevent you from bidding for any Lots that you do not select in your response to this question.</t>
  </si>
  <si>
    <t>Multi option</t>
  </si>
  <si>
    <t>1,2,3,4,5,6,7,8,9</t>
  </si>
  <si>
    <t>2. Technical Questions</t>
  </si>
  <si>
    <t>Technical Experience and knowledge</t>
  </si>
  <si>
    <t>2.1.1</t>
  </si>
  <si>
    <t>Detail as an attachment, evidence of 3 Projects or Programmes that required interface management or integration across (i) multidiscipline (substation, cable upto 33kV and overheadline works) and (ii) suppliers on the same site, including your organisations capability to manage this.                                                                                                                                        
Please provide the following information;                                                                                                                              
(a) Project Title 
(b) Client 
(c) Timescales
(d) Project/Contract Value
(e) Project Description including responsibilities
Note: Maximum 2 sides A4 per project example</t>
  </si>
  <si>
    <t>Scoring Frame</t>
  </si>
  <si>
    <t>Score 0-100 based on scoring frame</t>
  </si>
  <si>
    <t>2.1.2</t>
  </si>
  <si>
    <t>Has your organisation undertaken or managed specialist sub-contractor or supplier for Directional Drilling including Horizontal Directional Drilling (HDD)?  If yes, please provide examples to demonstrate experience.</t>
  </si>
  <si>
    <t>2.1.3</t>
  </si>
  <si>
    <r>
      <rPr>
        <sz val="11"/>
        <color rgb="FF000000"/>
        <rFont val="Calibri"/>
      </rPr>
      <t xml:space="preserve">Please provide examples of your experience working as </t>
    </r>
    <r>
      <rPr>
        <sz val="11"/>
        <color rgb="FFFF0000"/>
        <rFont val="Calibri"/>
      </rPr>
      <t xml:space="preserve"> </t>
    </r>
    <r>
      <rPr>
        <sz val="11"/>
        <color rgb="FF000000"/>
        <rFont val="Calibri"/>
      </rPr>
      <t>Principal Contractor  and Contractor under The Construction (Design and Management) Regulations 2015.</t>
    </r>
  </si>
  <si>
    <t>2.1.4</t>
  </si>
  <si>
    <t>Please outline your or your Principal Designers capabilities with respect to Great Britain CDM Regulations.</t>
  </si>
  <si>
    <t>Design and Consents Capabilities/Experience</t>
  </si>
  <si>
    <t>2.2.1</t>
  </si>
  <si>
    <t>Describe your organisations (i) experience and (ii) capability  to undertake / manage feasibility and detailed design of single or  multidisciplinary project and provide an example of interdisciplinary reviews. This includes all disciplines (Cabling, Substation,  Wood Poles Overhead Line, Protection, Fibre Optic &amp; OTN) required to deliver the output(s). Also as an attachment, please provide an example of each discipline to back this up.</t>
  </si>
  <si>
    <t>2.2.4</t>
  </si>
  <si>
    <t>Please provide as an attachment evidence of (within the last 5 years) where you have been involved with or responsible for securing Wayleaves, Easements, Consents, Servitudes including S37 and planning applications.  Should include; (i) Explain your of approach and how you achieved the necessarily approvals to maintain schedule. (ii) What were the lessons learnt. (iii) What were the benefits to the Customer.</t>
  </si>
  <si>
    <t>Project Management</t>
  </si>
  <si>
    <t>2.3.1</t>
  </si>
  <si>
    <t>Give evidence of your organisation's project management experience and capabilities for the management of large framework contracts. Illustrate how your company has delivered this for other clients with a best practice example.</t>
  </si>
  <si>
    <t>2.3.2</t>
  </si>
  <si>
    <t>Give evidence of your organisation's project management experience and capabilities for the management of key stakeholders including: - local authorities - environmental statutory bodies, e.g. SEPA - landowners (Access consents, easements, wayleaves) - members of the public affected by the works - customers - media 
Illustrate with best example</t>
  </si>
  <si>
    <t>2.3.3</t>
  </si>
  <si>
    <t>Detail your organisations experience to provide Primavera P6 schedules of large infrastructure programmes and portfolios.  Maximum 2 sides A4.</t>
  </si>
  <si>
    <t>2.3.4</t>
  </si>
  <si>
    <t xml:space="preserve">Provide examples of 3 recent projects in relation to project risk indentication, monitoring and management for substation, cable works and overheadline works. </t>
  </si>
  <si>
    <t>Resources and Equipment</t>
  </si>
  <si>
    <t>2.4.1</t>
  </si>
  <si>
    <t>To help ensure the long term stability of any engagement, Authority would prefer to utilise direct employees of the appointed suppliers to provide the services. Please therefore confirm the number of staff, in your direct employment who undertake relevant roles and provide a breakdown by role. &lt;insert details of appropriate roles eg, To confirm Authority would expect SAP, Commission Engineers, Fitters, Jointers, Wiremen, Linesmen, Electricians, SHEQ Managers &amp; Project Managers  or Design, Manufacture, Testing and commissioning roles&gt; at a minimum to be directly employed.</t>
  </si>
  <si>
    <t>2.4.2</t>
  </si>
  <si>
    <t>Please provide an organisation structure including Job position, key qualifications, responsibilities etc. Within key qualifications, please provide evidence of staff with specific industry qualifications e.g. CPCS/CSCS/NRSWA), first aid at work and details of any SSE Authorisations held.</t>
  </si>
  <si>
    <t>2.4.3</t>
  </si>
  <si>
    <t>Please indicate if you intend to use third parties to fulfil any of the requirements. Please provide your policy/procedure for the selection and management of subcontractors.</t>
  </si>
  <si>
    <t>2.4.4</t>
  </si>
  <si>
    <t>Detail your current geographical work areas within the SHEPD license area, including details of base locations or depots that would be utilised for these services? 
If not currently working within the area you intend to bid for, please provide a High level plan (including details of base location/depots to be utilised) demonstrating how you will perform the contract across the geographic area.</t>
  </si>
  <si>
    <t>2.4.5</t>
  </si>
  <si>
    <t>Please detail the levels of plant and equipment you have access to (either owned directly or leased) to fulfill your current contracts. Please provide details of types of plant and equipment, quantity, age and range or lorries, reinstatement equipment etc., owned or leased, whether dedicated to a contract or part of a pool of plant/equipment, etc</t>
  </si>
  <si>
    <t>Health and Safety</t>
  </si>
  <si>
    <t>2.5.1</t>
  </si>
  <si>
    <t>Please provide Health and Safety statistics for the last five years for your company - or for all parties within your joint venture /collaborations - including Total Recordable injury rate (TRIR). If TRIR is unavailable or not relevant to your organisation then please provide equivalent H&amp;S statistics.</t>
  </si>
  <si>
    <t>No = PASS
Yes but sufficient evidence of reform = PASS
Yes but nil evidence of reform = Fail</t>
  </si>
  <si>
    <t>2.5.2</t>
  </si>
  <si>
    <t>Please specify if you have had any safety enforcement notices, prohibition notices or prosecutions occurred within your company - or for all parties within your joint venture/collaboration - in the past 3 years. If yes, please provide details of safety enforcement notices, prohibition notices or prosecutions occurred within your company - or for all parties within your joint venture/collaboration, and corrective action taken to ensure such incidents are not repeated.</t>
  </si>
  <si>
    <t>PASS/FAIL</t>
  </si>
  <si>
    <t>2.5.3</t>
  </si>
  <si>
    <t>Identify the top five health and safety risks associated with the scope of this contract and provide details of how these risks can be mitigated.</t>
  </si>
  <si>
    <t>2.5.4</t>
  </si>
  <si>
    <t xml:space="preserve">Does your organisation operate a Health and Safety Management System operated to BS OHSAS 18001 (or equivalent) and certified by an independent competent body (such as UKAS or equivalent)?
If yes, please attach the independent certificate and your organisations Health and Safety Policy/management system. If no, then please attach a copy of your organisations Health and Safety policy/management system
</t>
  </si>
  <si>
    <t>Environment</t>
  </si>
  <si>
    <t>2.6.1</t>
  </si>
  <si>
    <t>Have you had any Environmental enforcement notices, prohibition notices or prosecutions that have occurred in your group or company in the last 3 years? If yes, please provide information about the Environmental enforcement notices, prohibition notices or prosecutions that have occurred in your group or company and corrective actions taken to avoid a repeat of such incident.</t>
  </si>
  <si>
    <t>2.6.2</t>
  </si>
  <si>
    <t>Identify the top five environmental risks associated with the scope of this contract, including details of how these risks can be mitigated</t>
  </si>
  <si>
    <t>2.6.3</t>
  </si>
  <si>
    <t>Does your organisation operate an Environmental Management System operated to ISO:140001 (or equivalent) and certified by an independent competent body (such as UKAS or equivalent)?
If yes, please attach the independent certificate and your organisations environmental policy/management system. If no, then please attach a copy of your organisations environmental policy/management system.</t>
  </si>
  <si>
    <t>Quality</t>
  </si>
  <si>
    <t>2.7.1</t>
  </si>
  <si>
    <t>Does your organisation operate a Quality Management System operated to ISO:9001 (or equivalent) and certified by an independent competent body (such as UKAS or equivalent)?
If yes, please attach the independent certificate and your organisations quality management system. If no, then please attach a copy of your organisations quality management system.</t>
  </si>
  <si>
    <t>Sustainable Procurement Code</t>
  </si>
  <si>
    <t>2.8.1</t>
  </si>
  <si>
    <t>In line with SSEN Distribution (SSEND) RIIO-ED2 sustainability ambitions and ongoing collaborative work with our supply chain we have launched a sustainable supplier code. Please read and review the sustainable supplier code and confirm if you are willing to collaborate with SSEND to achieve shared sustainability goals.</t>
  </si>
  <si>
    <t>Item</t>
  </si>
  <si>
    <t xml:space="preserve">Section </t>
  </si>
  <si>
    <t>Introduction</t>
  </si>
  <si>
    <t>Variable Text</t>
  </si>
  <si>
    <t>1.1.1</t>
  </si>
  <si>
    <t>Scottish Hydro Electric Power Distribution plc ('SHEPD')</t>
  </si>
  <si>
    <t xml:space="preserve"> During the PQQ stage, the intention is;</t>
  </si>
  <si>
    <t>(SHEPD reserves the right to increase the number of suppliers prequalified per Lot up to a maximum of 8, at its discretion).</t>
  </si>
  <si>
    <t xml:space="preserve">who will then be invited to submit formal bids by way of completion of an Invitation to Tender document. </t>
  </si>
  <si>
    <t xml:space="preserve">No information contained in this PQQ, or in any communication made between SHEPD and any potential Applicant in connection with this PQQ, shall be relied upon as constituting a contract, agreement or representation that any contract shall be offered in accordance with this PQQ. SHEPD reserves the right, subject to the appropriate procurement regulations, to change without notice the basis of, or the procedures for, the competitive tendering process or to terminate at any time. </t>
  </si>
  <si>
    <t xml:space="preserve">The intention of SSE Group is to make an agreement between SHEPD and the successful supplier(s). </t>
  </si>
  <si>
    <t xml:space="preserve">Any resultant contract entered into shall be governed under Scots law. </t>
  </si>
  <si>
    <t>SHEPD shall not be liable in any way for any costs associated with this submission by any Applicant whether or not the Applicant is accepted at this stage of the process.</t>
  </si>
  <si>
    <t>Under no circumstances shall SHEPD incur any liability in respect of this PQQ or any supporting documentation.</t>
  </si>
  <si>
    <t>Requirements</t>
  </si>
  <si>
    <t>The general scope is SHEPD Large Capital Delivery (LCD) works both Capex &amp; Customer Connection, including but not limited to design &amp; build of substations and underground circuits with associated works and services.  It should be noted that the extent of design requirement will vary from project to project (design works may also constitute consents &amp; survey works as necessary or agreed)</t>
  </si>
  <si>
    <t>SHEPD Large Capital Delivery Framework</t>
  </si>
  <si>
    <t>NEC3 ECC</t>
  </si>
  <si>
    <t>5 years</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</si>
  <si>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</si>
  <si>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</si>
  <si>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</si>
  <si>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Set out below is the proposed Procurement timetable for this event. This is intended as a guide only and SHEPD reserves the right to amend at any time.</t>
  </si>
  <si>
    <t>Guidance - Information Provision</t>
  </si>
  <si>
    <t>SHEPD</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</si>
  <si>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</si>
  <si>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</si>
  <si>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</si>
  <si>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</si>
  <si>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[As allowed for under the Utility Contracts Regulations (Scotland) 2016]</t>
  </si>
  <si>
    <t xml:space="preserve">Potential Applicants must be explicit and comprehensive in their responses to this PQQ as this will be the single source of information on which responses will be scored. 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</si>
  <si>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</si>
  <si>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</si>
  <si>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</si>
  <si>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</si>
  <si>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</si>
  <si>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</si>
  <si>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</si>
  <si>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</si>
  <si>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</si>
  <si>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</si>
  <si>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</si>
  <si>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</si>
  <si>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</si>
  <si>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Mick Cooney</t>
  </si>
  <si>
    <t xml:space="preserve">This PQQ is being provided on the same basis to all potential Applicants. </t>
  </si>
  <si>
    <t>Submission of Completed Pre-Qualification Questionnaires</t>
  </si>
  <si>
    <t>Jaggaer</t>
  </si>
  <si>
    <t>17:00 on the 9th May 2024</t>
  </si>
  <si>
    <t xml:space="preserve">Please note that completed PQQs received after the closing date may be rejected. </t>
  </si>
  <si>
    <t>Application Selection</t>
  </si>
  <si>
    <t>5 (SHEPD reserves the right to increase the number of suppliers prequalified per Lot up to a maximum of 8, at its discretion)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</si>
  <si>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</si>
  <si>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</si>
  <si>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</si>
  <si>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</si>
  <si>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</si>
  <si>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</si>
  <si>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</si>
  <si>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</si>
  <si>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</si>
  <si>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Section</t>
  </si>
  <si>
    <t>Weighting</t>
  </si>
  <si>
    <t>Question type</t>
  </si>
  <si>
    <t>Pass/Fail</t>
  </si>
  <si>
    <t>Information only</t>
  </si>
  <si>
    <t>Technical Experience and Knowledge</t>
  </si>
  <si>
    <t>Scored</t>
  </si>
  <si>
    <t>Design and Consents Capability/Experience</t>
  </si>
  <si>
    <t>Heath and Safety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</si>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</sst>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40">
    <font>
      <sz val="10"/>
      <name val="Arial"/>
    </font>
    <font>
      <sz val="11"/>
      <color theme="1"/>
      <name val="Calibri"/>
      <scheme val="minor"/>
    </font>
    <font>
      <sz val="10"/>
      <name val="Arial"/>
      <family val="2"/>
    </font>
    <font>
      <sz val="10"/>
      <name val="Arial"/>
      <family val="2"/>
    </font>
    <font>
      <sz val="10"/>
      <name val="Calibri"/>
      <family val="2"/>
    </font>
    <font>
      <b/>
      <sz val="10"/>
      <name val="Calibri"/>
      <family val="2"/>
    </font>
    <font>
      <b/>
      <sz val="12"/>
      <color theme="0"/>
      <name val="Calibri"/>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color rgb="FF000000"/>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1"/>
      <name val="Calibri"/>
      <family val="2"/>
    </font>
    <font>
      <b/>
      <sz val="11"/>
      <name val="Calibri"/>
      <family val="2"/>
    </font>
    <font>
      <sz val="12"/>
      <name val="Calibri"/>
      <family val="2"/>
    </font>
    <font>
      <b/>
      <sz val="12"/>
      <name val="Calibri"/>
      <family val="2"/>
    </font>
    <font>
      <b/>
      <sz val="11"/>
      <color theme="0"/>
      <name val="Calibri"/>
      <family val="2"/>
    </font>
    <font>
      <sz val="11"/>
      <color indexed="8"/>
      <name val="Calibri"/>
      <family val="2"/>
    </font>
    <font>
      <sz val="14"/>
      <name val="Arial"/>
      <family val="2"/>
    </font>
    <font>
      <sz val="14"/>
      <name val="Calibri"/>
      <family val="2"/>
      <scheme val="minor"/>
    </font>
    <font>
      <b/>
      <sz val="12"/>
      <name val="Calibri"/>
      <family val="2"/>
      <scheme val="minor"/>
    </font>
    <font>
      <b/>
      <sz val="11"/>
      <color rgb="FF000000"/>
      <name val="Arial"/>
      <family val="2"/>
    </font>
    <font>
      <sz val="11"/>
      <color rgb="FF000000"/>
      <name val="Arial"/>
      <family val="2"/>
    </font>
    <font>
      <sz val="11"/>
      <color rgb="FF000000"/>
      <name val="Calibri"/>
    </font>
    <font>
      <sz val="11"/>
      <color rgb="FFFF0000"/>
      <name val="Calibri"/>
    </font>
    <font>
      <sz val="11"/>
      <color indexed="8"/>
      <name val="Calibri"/>
    </font>
    <font>
      <sz val="11"/>
      <color rgb="FF000000"/>
      <name val="Calibri"/>
      <scheme val="minor"/>
    </font>
    <font>
      <sz val="11"/>
      <name val="Calibri"/>
      <scheme val="minor"/>
    </font>
    <font>
      <b/>
      <sz val="11"/>
      <color rgb="FF000000"/>
      <name val="Calibri"/>
    </font>
    <font>
      <sz val="10"/>
      <color rgb="FF000000"/>
      <name val="Calibri"/>
    </font>
    <font>
      <sz val="10"/>
      <color theme="6" tint="0.79998168889431442"/>
      <name val="Calibri"/>
      <family val="2"/>
    </font>
    <font>
      <sz val="10"/>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cellStyleXfs>
  <cellXfs count="124">
    <xf numFmtId="0" fontId="0" fillId="0" borderId="0" xfId="0"/>
    <xf numFmtId="0" fontId="2" fillId="0" borderId="0" xfId="9" applyAlignment="1">
      <alignment horizontal="left"/>
    </xf>
    <xf numFmtId="0" fontId="2" fillId="0" borderId="0" xfId="9"/>
    <xf numFmtId="0" fontId="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4" fillId="0" borderId="0" xfId="0" applyFont="1" applyAlignment="1">
      <alignment wrapText="1"/>
    </xf>
    <xf numFmtId="0" fontId="5" fillId="0" borderId="0" xfId="0" applyFont="1" applyAlignment="1" applyProtection="1">
      <alignment horizontal="left" vertical="center" wrapText="1"/>
      <protection locked="0"/>
    </xf>
    <xf numFmtId="0" fontId="9" fillId="0" borderId="0" xfId="0" applyFont="1" applyAlignment="1">
      <alignment horizontal="left" vertical="top"/>
    </xf>
    <xf numFmtId="0" fontId="10" fillId="4" borderId="0" xfId="0" applyFont="1" applyFill="1" applyAlignment="1">
      <alignment horizontal="left" vertical="top"/>
    </xf>
    <xf numFmtId="0" fontId="9" fillId="0" borderId="0" xfId="0" applyFont="1" applyAlignment="1">
      <alignment horizontal="left" vertical="top" wrapText="1"/>
    </xf>
    <xf numFmtId="0" fontId="9" fillId="0" borderId="0" xfId="10" applyFont="1" applyAlignment="1">
      <alignment horizontal="left" vertical="top" wrapText="1"/>
    </xf>
    <xf numFmtId="0" fontId="9" fillId="0" borderId="0" xfId="8"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vertical="center"/>
    </xf>
    <xf numFmtId="0" fontId="9" fillId="2" borderId="0" xfId="0"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horizontal="left" vertical="center"/>
    </xf>
    <xf numFmtId="0" fontId="0" fillId="2" borderId="0" xfId="0" applyFill="1"/>
    <xf numFmtId="0" fontId="9" fillId="0" borderId="0" xfId="8" applyFont="1" applyAlignment="1">
      <alignment horizontal="left" vertical="top" wrapText="1" indent="2"/>
    </xf>
    <xf numFmtId="0" fontId="9" fillId="0" borderId="0" xfId="0" applyFont="1" applyAlignment="1">
      <alignment horizontal="left" vertical="top" indent="2"/>
    </xf>
    <xf numFmtId="0" fontId="15" fillId="0" borderId="0" xfId="0" applyFont="1" applyAlignment="1">
      <alignment horizontal="left" vertical="top"/>
    </xf>
    <xf numFmtId="0" fontId="16" fillId="0" borderId="0" xfId="0" applyFont="1" applyAlignment="1">
      <alignment horizontal="left" vertical="top" wrapText="1"/>
    </xf>
    <xf numFmtId="0" fontId="15" fillId="2" borderId="0" xfId="0" applyFont="1" applyFill="1" applyAlignment="1">
      <alignment horizontal="left" vertical="top"/>
    </xf>
    <xf numFmtId="0" fontId="17" fillId="0" borderId="0" xfId="0" applyFont="1" applyAlignment="1">
      <alignment horizontal="left" vertical="top"/>
    </xf>
    <xf numFmtId="0" fontId="15" fillId="0" borderId="0" xfId="10" applyFont="1" applyAlignment="1">
      <alignment horizontal="left" vertical="top"/>
    </xf>
    <xf numFmtId="0" fontId="10" fillId="4" borderId="8" xfId="0" applyFont="1" applyFill="1" applyBorder="1" applyAlignment="1">
      <alignment horizontal="left" vertical="top"/>
    </xf>
    <xf numFmtId="0" fontId="18" fillId="4" borderId="6" xfId="0" applyFont="1" applyFill="1" applyBorder="1" applyAlignment="1">
      <alignment horizontal="left" vertical="top"/>
    </xf>
    <xf numFmtId="0" fontId="18" fillId="4" borderId="0" xfId="0" applyFont="1" applyFill="1" applyAlignment="1">
      <alignment horizontal="left" vertical="top"/>
    </xf>
    <xf numFmtId="0" fontId="2" fillId="2" borderId="0" xfId="9" applyFill="1" applyAlignment="1">
      <alignment horizontal="left"/>
    </xf>
    <xf numFmtId="0" fontId="2" fillId="2" borderId="0" xfId="9" applyFill="1"/>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horizontal="center" vertical="top"/>
    </xf>
    <xf numFmtId="0" fontId="8" fillId="6" borderId="1" xfId="0" applyFont="1" applyFill="1" applyBorder="1" applyAlignment="1">
      <alignment horizontal="center" vertical="top"/>
    </xf>
    <xf numFmtId="0" fontId="8" fillId="6" borderId="1" xfId="0" applyFont="1" applyFill="1" applyBorder="1" applyAlignment="1">
      <alignment horizontal="left" vertical="top"/>
    </xf>
    <xf numFmtId="0" fontId="6" fillId="4" borderId="0" xfId="0" applyFont="1" applyFill="1" applyAlignment="1">
      <alignment horizontal="left" vertical="center"/>
    </xf>
    <xf numFmtId="0" fontId="4" fillId="2" borderId="0" xfId="0" applyFont="1" applyFill="1" applyAlignment="1">
      <alignment wrapText="1"/>
    </xf>
    <xf numFmtId="0" fontId="4" fillId="2" borderId="0" xfId="0" applyFont="1" applyFill="1" applyAlignment="1">
      <alignment horizontal="left" vertical="center" wrapText="1"/>
    </xf>
    <xf numFmtId="0" fontId="4" fillId="2" borderId="0" xfId="0" applyFont="1" applyFill="1" applyAlignment="1" applyProtection="1">
      <alignment horizontal="left" vertical="center" wrapText="1"/>
      <protection locked="0"/>
    </xf>
    <xf numFmtId="0" fontId="4" fillId="2" borderId="0" xfId="0" applyFont="1" applyFill="1" applyAlignment="1">
      <alignment horizontal="center" vertical="center" wrapText="1"/>
    </xf>
    <xf numFmtId="0" fontId="20" fillId="0" borderId="0" xfId="0" applyFont="1" applyAlignment="1">
      <alignment horizontal="left" vertical="top"/>
    </xf>
    <xf numFmtId="0" fontId="22" fillId="0" borderId="0" xfId="0" applyFont="1" applyAlignment="1">
      <alignment wrapText="1"/>
    </xf>
    <xf numFmtId="0" fontId="23" fillId="0" borderId="0" xfId="0" applyFont="1" applyAlignment="1">
      <alignment horizontal="left" vertical="center" wrapText="1"/>
    </xf>
    <xf numFmtId="0" fontId="23" fillId="0" borderId="0" xfId="0" applyFont="1" applyAlignment="1">
      <alignment horizontal="left" vertical="center" wrapText="1" shrinkToFit="1"/>
    </xf>
    <xf numFmtId="0" fontId="24" fillId="4" borderId="0" xfId="0" applyFont="1" applyFill="1" applyAlignment="1">
      <alignment horizontal="left" vertical="top"/>
    </xf>
    <xf numFmtId="0" fontId="25" fillId="3" borderId="0" xfId="0" applyFont="1" applyFill="1" applyAlignment="1">
      <alignment horizontal="left" vertical="top" wrapText="1"/>
    </xf>
    <xf numFmtId="0" fontId="20" fillId="2" borderId="0" xfId="0" applyFont="1" applyFill="1" applyAlignment="1">
      <alignment horizontal="left" vertical="top"/>
    </xf>
    <xf numFmtId="0" fontId="9" fillId="7" borderId="0" xfId="0" applyFont="1" applyFill="1" applyAlignment="1">
      <alignment horizontal="center" vertical="center"/>
    </xf>
    <xf numFmtId="0" fontId="27" fillId="0" borderId="0" xfId="0" applyFont="1" applyAlignment="1">
      <alignment horizontal="left" vertical="top"/>
    </xf>
    <xf numFmtId="0" fontId="26" fillId="0" borderId="0" xfId="0" applyFont="1"/>
    <xf numFmtId="0" fontId="28" fillId="0" borderId="0" xfId="0" applyFont="1" applyAlignment="1">
      <alignment horizontal="left" vertical="top"/>
    </xf>
    <xf numFmtId="0" fontId="9" fillId="7" borderId="0" xfId="0" applyFont="1" applyFill="1" applyAlignment="1">
      <alignment horizontal="center" vertical="center" wrapText="1"/>
    </xf>
    <xf numFmtId="14" fontId="9" fillId="0" borderId="0" xfId="0" applyNumberFormat="1" applyFont="1" applyAlignment="1">
      <alignment horizontal="left" vertical="top"/>
    </xf>
    <xf numFmtId="0" fontId="0" fillId="0" borderId="0" xfId="0" applyAlignment="1">
      <alignment horizontal="center" vertical="center" wrapText="1"/>
    </xf>
    <xf numFmtId="0" fontId="9" fillId="2" borderId="0" xfId="0" applyFont="1" applyFill="1" applyAlignment="1">
      <alignment horizontal="center" vertical="center" wrapText="1"/>
    </xf>
    <xf numFmtId="0" fontId="10" fillId="4" borderId="7" xfId="0" applyFont="1" applyFill="1" applyBorder="1" applyAlignment="1">
      <alignment horizontal="left" vertical="top" wrapText="1"/>
    </xf>
    <xf numFmtId="165" fontId="9" fillId="2" borderId="0" xfId="0" applyNumberFormat="1" applyFont="1" applyFill="1" applyAlignment="1">
      <alignment horizontal="center" vertical="center" wrapText="1"/>
    </xf>
    <xf numFmtId="165" fontId="9" fillId="7" borderId="0" xfId="0" applyNumberFormat="1" applyFont="1" applyFill="1" applyAlignment="1">
      <alignment horizontal="center" vertical="center" wrapText="1"/>
    </xf>
    <xf numFmtId="0" fontId="0" fillId="0" borderId="0" xfId="0" applyAlignment="1">
      <alignment wrapText="1"/>
    </xf>
    <xf numFmtId="0" fontId="10" fillId="4" borderId="0" xfId="0" applyFont="1" applyFill="1" applyAlignment="1">
      <alignment horizontal="left" vertical="top" wrapText="1"/>
    </xf>
    <xf numFmtId="0" fontId="24" fillId="4" borderId="0" xfId="0" applyFont="1" applyFill="1" applyAlignment="1">
      <alignment horizontal="left" vertical="top" wrapText="1"/>
    </xf>
    <xf numFmtId="0" fontId="29" fillId="0" borderId="9" xfId="0" applyFont="1" applyBorder="1"/>
    <xf numFmtId="0" fontId="29" fillId="0" borderId="7" xfId="0" applyFont="1" applyBorder="1"/>
    <xf numFmtId="0" fontId="30" fillId="0" borderId="11" xfId="0" applyFont="1" applyBorder="1"/>
    <xf numFmtId="0" fontId="29" fillId="0" borderId="6" xfId="0" applyFont="1" applyBorder="1"/>
    <xf numFmtId="0" fontId="20" fillId="8" borderId="0" xfId="11" applyFont="1" applyFill="1" applyAlignment="1">
      <alignment horizontal="left" vertical="top" wrapText="1"/>
    </xf>
    <xf numFmtId="0" fontId="34" fillId="8" borderId="0" xfId="0" applyFont="1" applyFill="1" applyAlignment="1">
      <alignment horizontal="left" vertical="top" wrapText="1"/>
    </xf>
    <xf numFmtId="0" fontId="35" fillId="3" borderId="0" xfId="0" applyFont="1" applyFill="1" applyAlignment="1">
      <alignment wrapText="1"/>
    </xf>
    <xf numFmtId="0" fontId="35" fillId="3" borderId="0" xfId="0" applyFont="1" applyFill="1"/>
    <xf numFmtId="0" fontId="20" fillId="8" borderId="0" xfId="0" applyFont="1" applyFill="1" applyAlignment="1">
      <alignment horizontal="left" vertical="top" wrapText="1"/>
    </xf>
    <xf numFmtId="0" fontId="35" fillId="8" borderId="0" xfId="0" applyFont="1" applyFill="1" applyAlignment="1">
      <alignment horizontal="left" vertical="center" wrapText="1"/>
    </xf>
    <xf numFmtId="0" fontId="35" fillId="2" borderId="0" xfId="0" applyFont="1" applyFill="1"/>
    <xf numFmtId="0" fontId="24" fillId="8" borderId="0" xfId="0" applyFont="1" applyFill="1" applyAlignment="1">
      <alignment horizontal="left" vertical="top"/>
    </xf>
    <xf numFmtId="0" fontId="21" fillId="0" borderId="0" xfId="0" applyFont="1" applyAlignment="1">
      <alignment horizontal="left" vertical="top"/>
    </xf>
    <xf numFmtId="0" fontId="35" fillId="3" borderId="0" xfId="0" applyFont="1" applyFill="1" applyAlignment="1">
      <alignment horizontal="left" vertical="center" wrapText="1"/>
    </xf>
    <xf numFmtId="0" fontId="20" fillId="3" borderId="0" xfId="0" applyFont="1" applyFill="1" applyAlignment="1">
      <alignment horizontal="left" vertical="top" wrapText="1"/>
    </xf>
    <xf numFmtId="0" fontId="25" fillId="8" borderId="0" xfId="0" applyFont="1" applyFill="1" applyAlignment="1">
      <alignment horizontal="left" vertical="top" wrapText="1"/>
    </xf>
    <xf numFmtId="0" fontId="20" fillId="3" borderId="0" xfId="0" applyFont="1" applyFill="1" applyAlignment="1">
      <alignment horizontal="left" vertical="top"/>
    </xf>
    <xf numFmtId="0" fontId="20" fillId="2" borderId="0" xfId="0" applyFont="1" applyFill="1" applyAlignment="1">
      <alignment horizontal="left" vertical="top" wrapText="1"/>
    </xf>
    <xf numFmtId="0" fontId="36" fillId="2" borderId="0" xfId="0" applyFont="1" applyFill="1" applyAlignment="1">
      <alignment horizontal="left" vertical="top" wrapText="1"/>
    </xf>
    <xf numFmtId="0" fontId="25" fillId="2" borderId="0" xfId="0" applyFont="1" applyFill="1" applyAlignment="1">
      <alignment horizontal="left" vertical="top" wrapText="1"/>
    </xf>
    <xf numFmtId="0" fontId="33" fillId="8" borderId="0" xfId="0" applyFont="1" applyFill="1" applyAlignment="1">
      <alignment horizontal="left" vertical="top" wrapText="1"/>
    </xf>
    <xf numFmtId="0" fontId="20" fillId="4" borderId="0" xfId="0" applyFont="1" applyFill="1" applyAlignment="1">
      <alignment horizontal="left" vertical="top" wrapText="1"/>
    </xf>
    <xf numFmtId="0" fontId="34" fillId="0" borderId="10" xfId="0" applyFont="1" applyBorder="1"/>
    <xf numFmtId="0" fontId="34" fillId="0" borderId="0" xfId="0" applyFont="1"/>
    <xf numFmtId="9" fontId="34" fillId="0" borderId="0" xfId="0" applyNumberFormat="1" applyFont="1"/>
    <xf numFmtId="9" fontId="34" fillId="0" borderId="12" xfId="0" applyNumberFormat="1" applyFont="1" applyBorder="1"/>
    <xf numFmtId="0" fontId="34" fillId="0" borderId="11" xfId="0" applyFont="1" applyBorder="1"/>
    <xf numFmtId="9" fontId="34" fillId="0" borderId="9" xfId="0" applyNumberFormat="1" applyFont="1" applyBorder="1"/>
    <xf numFmtId="0" fontId="5" fillId="0" borderId="0" xfId="0" applyFont="1" applyAlignment="1">
      <alignment horizontal="center" vertical="top" wrapText="1"/>
    </xf>
    <xf numFmtId="0" fontId="4" fillId="0" borderId="0" xfId="0" applyFont="1" applyAlignment="1">
      <alignment horizontal="center" vertical="top" wrapText="1"/>
    </xf>
    <xf numFmtId="0" fontId="5" fillId="2" borderId="0" xfId="0" applyFont="1" applyFill="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37" fillId="0" borderId="0" xfId="0" applyFont="1" applyAlignment="1">
      <alignment horizontal="center" vertical="top" wrapText="1"/>
    </xf>
    <xf numFmtId="0" fontId="35" fillId="3" borderId="0" xfId="0" applyFont="1" applyFill="1" applyAlignment="1">
      <alignment horizontal="left" vertical="top" wrapText="1"/>
    </xf>
    <xf numFmtId="0" fontId="35" fillId="8" borderId="0" xfId="0" applyFont="1" applyFill="1" applyAlignment="1">
      <alignment horizontal="left" vertical="top" wrapText="1"/>
    </xf>
    <xf numFmtId="0" fontId="6" fillId="4" borderId="0" xfId="0" applyFont="1" applyFill="1" applyAlignment="1">
      <alignment horizontal="left" vertical="top"/>
    </xf>
    <xf numFmtId="0" fontId="6" fillId="2" borderId="0" xfId="0" applyFont="1" applyFill="1" applyAlignment="1">
      <alignment horizontal="left" vertical="top"/>
    </xf>
    <xf numFmtId="0" fontId="35" fillId="0" borderId="0" xfId="0" applyFont="1" applyAlignment="1">
      <alignment horizontal="left" vertical="top"/>
    </xf>
    <xf numFmtId="0" fontId="35" fillId="0" borderId="0" xfId="0" applyFont="1" applyAlignment="1">
      <alignment horizontal="left" vertical="top" wrapText="1"/>
    </xf>
    <xf numFmtId="0" fontId="4" fillId="4" borderId="0" xfId="0" applyFont="1" applyFill="1" applyAlignment="1">
      <alignment horizontal="left" vertical="top" wrapText="1"/>
    </xf>
    <xf numFmtId="0" fontId="4" fillId="0" borderId="0" xfId="0" applyFont="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164" fontId="4" fillId="0" borderId="0" xfId="0" applyNumberFormat="1" applyFont="1" applyAlignment="1">
      <alignment horizontal="left" vertical="top" wrapText="1"/>
    </xf>
    <xf numFmtId="9" fontId="4" fillId="0" borderId="0" xfId="0" applyNumberFormat="1" applyFont="1" applyAlignment="1">
      <alignment horizontal="left" vertical="top" wrapText="1"/>
    </xf>
    <xf numFmtId="164" fontId="4" fillId="0" borderId="0" xfId="0" applyNumberFormat="1" applyFont="1" applyAlignment="1" applyProtection="1">
      <alignment horizontal="left" vertical="top" wrapText="1"/>
      <protection locked="0"/>
    </xf>
    <xf numFmtId="164" fontId="4" fillId="4" borderId="0" xfId="0" applyNumberFormat="1" applyFont="1" applyFill="1" applyAlignment="1" applyProtection="1">
      <alignment horizontal="left" vertical="top" wrapText="1"/>
      <protection locked="0"/>
    </xf>
    <xf numFmtId="0" fontId="4" fillId="2" borderId="0" xfId="0" applyFont="1" applyFill="1" applyAlignment="1">
      <alignment horizontal="left" vertical="top" wrapText="1"/>
    </xf>
    <xf numFmtId="0" fontId="12" fillId="2" borderId="0" xfId="0" applyFont="1" applyFill="1" applyAlignment="1">
      <alignment horizontal="left" vertical="top" wrapText="1"/>
    </xf>
    <xf numFmtId="0" fontId="38" fillId="0" borderId="0" xfId="0" applyFont="1" applyAlignment="1">
      <alignment horizontal="center" vertical="center" wrapText="1"/>
    </xf>
    <xf numFmtId="0" fontId="39" fillId="2" borderId="0" xfId="0" applyFont="1" applyFill="1" applyAlignment="1">
      <alignment horizontal="left" vertical="top" wrapText="1"/>
    </xf>
    <xf numFmtId="0" fontId="34" fillId="8" borderId="0" xfId="0" applyFont="1" applyFill="1" applyAlignment="1">
      <alignment vertical="top" wrapText="1"/>
    </xf>
    <xf numFmtId="0" fontId="18" fillId="4" borderId="0" xfId="0" applyFont="1" applyFill="1" applyAlignment="1">
      <alignment horizontal="left" vertical="top"/>
    </xf>
    <xf numFmtId="0" fontId="18" fillId="4" borderId="3" xfId="0" applyFont="1" applyFill="1" applyBorder="1" applyAlignment="1">
      <alignment horizontal="left" vertical="top"/>
    </xf>
    <xf numFmtId="0" fontId="19" fillId="0" borderId="4" xfId="0" applyFont="1" applyBorder="1" applyAlignment="1">
      <alignment horizontal="left" vertical="top"/>
    </xf>
    <xf numFmtId="0" fontId="19" fillId="0" borderId="5" xfId="0" applyFont="1" applyBorder="1" applyAlignment="1">
      <alignment horizontal="left" vertical="top"/>
    </xf>
    <xf numFmtId="0" fontId="19" fillId="0" borderId="2" xfId="0" applyFont="1" applyBorder="1" applyAlignment="1">
      <alignment horizontal="left" vertical="top"/>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 fillId="3" borderId="0" xfId="0" applyFont="1" applyFill="1" applyAlignment="1">
      <alignment wrapText="1"/>
    </xf>
    <xf numFmtId="0" fontId="1" fillId="2" borderId="0" xfId="0" applyFont="1" applyFill="1" applyAlignment="1">
      <alignment horizontal="left" vertical="top"/>
    </xf>
  </cellXfs>
  <cellStyles count="12">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6" xfId="8" xr:uid="{00000000-0005-0000-0000-000009000000}"/>
    <cellStyle name="Normal 6 2" xfId="10" xr:uid="{60003B03-8AB0-450A-B8B1-68DB7A90F978}"/>
    <cellStyle name="Normal_PQQ v0.1 Final" xfId="11" xr:uid="{4455029A-644A-45C8-AB86-82CF9F4D5E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sheetPr>
    <pageSetUpPr fitToPage="1"/>
  </sheetPr>
  <dimension ref="A3:G12"/>
  <sheetViews>
    <sheetView tabSelected="1" zoomScaleNormal="100" workbookViewId="0">
      <selection activeCell="A2" sqref="A2"/>
    </sheetView>
  </sheetViews>
  <sheetFormatPr defaultColWidth="0" defaultRowHeight="12.6"/>
  <cols>
    <col min="1" max="1" width="22.5703125" style="1" customWidth="1"/>
    <col min="2" max="2" width="18.5703125" style="1" customWidth="1"/>
    <col min="3" max="3" width="114.5703125" style="1" bestFit="1" customWidth="1"/>
    <col min="4" max="4" width="9.42578125" style="30" customWidth="1"/>
    <col min="5" max="7" width="9.42578125" style="31" customWidth="1"/>
    <col min="8" max="16384" width="9.42578125" style="2" hidden="1"/>
  </cols>
  <sheetData>
    <row r="3" spans="1:3" ht="18.600000000000001">
      <c r="A3" s="29" t="s">
        <v>0</v>
      </c>
      <c r="B3" s="115"/>
      <c r="C3" s="116"/>
    </row>
    <row r="4" spans="1:3" ht="18.600000000000001">
      <c r="A4" s="29" t="s">
        <v>1</v>
      </c>
      <c r="B4" s="115"/>
      <c r="C4" s="116"/>
    </row>
    <row r="5" spans="1:3" ht="12.95">
      <c r="A5" s="117" t="s">
        <v>2</v>
      </c>
      <c r="B5" s="118"/>
      <c r="C5" s="119"/>
    </row>
    <row r="6" spans="1:3" ht="12.95">
      <c r="A6" s="35" t="s">
        <v>3</v>
      </c>
      <c r="B6" s="35" t="s">
        <v>4</v>
      </c>
      <c r="C6" s="36" t="s">
        <v>5</v>
      </c>
    </row>
    <row r="7" spans="1:3" ht="54" customHeight="1">
      <c r="A7" s="34">
        <v>0</v>
      </c>
      <c r="B7" s="34" t="s">
        <v>6</v>
      </c>
      <c r="C7" s="32" t="s">
        <v>7</v>
      </c>
    </row>
    <row r="8" spans="1:3" ht="54" customHeight="1">
      <c r="A8" s="34">
        <v>20</v>
      </c>
      <c r="B8" s="34" t="s">
        <v>8</v>
      </c>
      <c r="C8" s="32" t="s">
        <v>9</v>
      </c>
    </row>
    <row r="9" spans="1:3" ht="54" customHeight="1">
      <c r="A9" s="34">
        <v>40</v>
      </c>
      <c r="B9" s="34" t="s">
        <v>10</v>
      </c>
      <c r="C9" s="32" t="s">
        <v>11</v>
      </c>
    </row>
    <row r="10" spans="1:3" ht="54" customHeight="1">
      <c r="A10" s="34">
        <v>60</v>
      </c>
      <c r="B10" s="34" t="s">
        <v>12</v>
      </c>
      <c r="C10" s="32" t="s">
        <v>13</v>
      </c>
    </row>
    <row r="11" spans="1:3" ht="54" customHeight="1">
      <c r="A11" s="34">
        <v>80</v>
      </c>
      <c r="B11" s="34" t="s">
        <v>14</v>
      </c>
      <c r="C11" s="33" t="s">
        <v>15</v>
      </c>
    </row>
    <row r="12" spans="1:3" ht="54" customHeight="1">
      <c r="A12" s="34">
        <v>100</v>
      </c>
      <c r="B12" s="34" t="s">
        <v>16</v>
      </c>
      <c r="C12" s="33" t="s">
        <v>17</v>
      </c>
    </row>
  </sheetData>
  <sheetProtection selectLockedCells="1"/>
  <mergeCells count="3">
    <mergeCell ref="B3:C3"/>
    <mergeCell ref="B4:C4"/>
    <mergeCell ref="A5:C5"/>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868B-B4E1-48A0-8709-4F405BCD3CF5}">
  <dimension ref="A1:L124"/>
  <sheetViews>
    <sheetView zoomScale="80" zoomScaleNormal="80" workbookViewId="0">
      <selection activeCell="B76" sqref="B76"/>
    </sheetView>
  </sheetViews>
  <sheetFormatPr defaultColWidth="0" defaultRowHeight="15" customHeight="1"/>
  <cols>
    <col min="1" max="1" width="8.7109375" style="5" customWidth="1"/>
    <col min="2" max="2" width="119.7109375" style="42" customWidth="1"/>
    <col min="3" max="3" width="23.5703125" style="3" customWidth="1"/>
    <col min="4" max="4" width="33.42578125" style="3" bestFit="1" customWidth="1"/>
    <col min="5" max="5" width="23.5703125" style="3" customWidth="1"/>
    <col min="6" max="6" width="30" style="3" customWidth="1"/>
    <col min="7" max="12" width="9.42578125" style="38" customWidth="1"/>
    <col min="13" max="16384" width="0" style="5" hidden="1"/>
  </cols>
  <sheetData>
    <row r="1" spans="1:6" ht="14.45">
      <c r="B1" s="75" t="s">
        <v>18</v>
      </c>
    </row>
    <row r="2" spans="1:6" s="43" customFormat="1" ht="15.6">
      <c r="B2" s="42"/>
      <c r="C2" s="44" t="s">
        <v>19</v>
      </c>
      <c r="D2" s="44" t="s">
        <v>20</v>
      </c>
      <c r="E2" s="45" t="s">
        <v>21</v>
      </c>
      <c r="F2" s="45" t="s">
        <v>22</v>
      </c>
    </row>
    <row r="3" spans="1:6" ht="15.75">
      <c r="A3" s="91">
        <v>1</v>
      </c>
      <c r="B3" s="46" t="s">
        <v>23</v>
      </c>
      <c r="C3" s="37"/>
      <c r="D3" s="37"/>
      <c r="E3" s="37"/>
      <c r="F3" s="37"/>
    </row>
    <row r="4" spans="1:6" ht="30.75">
      <c r="A4" s="92">
        <v>1.01</v>
      </c>
      <c r="B4" s="69" t="s">
        <v>24</v>
      </c>
      <c r="C4" s="95" t="s">
        <v>25</v>
      </c>
      <c r="D4" s="95">
        <v>0</v>
      </c>
      <c r="E4" s="95" t="s">
        <v>26</v>
      </c>
      <c r="F4" s="95" t="s">
        <v>26</v>
      </c>
    </row>
    <row r="5" spans="1:6" ht="14.25">
      <c r="A5" s="92">
        <v>1.02</v>
      </c>
      <c r="B5" s="70" t="s">
        <v>27</v>
      </c>
      <c r="C5" s="95" t="s">
        <v>25</v>
      </c>
      <c r="D5" s="95">
        <v>0</v>
      </c>
      <c r="E5" s="95" t="s">
        <v>26</v>
      </c>
      <c r="F5" s="95" t="s">
        <v>26</v>
      </c>
    </row>
    <row r="6" spans="1:6" ht="14.25">
      <c r="A6" s="92">
        <v>1.03</v>
      </c>
      <c r="B6" s="70" t="s">
        <v>28</v>
      </c>
      <c r="C6" s="95" t="s">
        <v>25</v>
      </c>
      <c r="D6" s="95">
        <v>0</v>
      </c>
      <c r="E6" s="95" t="s">
        <v>26</v>
      </c>
      <c r="F6" s="95" t="s">
        <v>26</v>
      </c>
    </row>
    <row r="7" spans="1:6" ht="14.25">
      <c r="A7" s="92">
        <v>1.04</v>
      </c>
      <c r="B7" s="70" t="s">
        <v>29</v>
      </c>
      <c r="C7" s="95" t="s">
        <v>25</v>
      </c>
      <c r="D7" s="95">
        <v>0</v>
      </c>
      <c r="E7" s="95" t="s">
        <v>26</v>
      </c>
      <c r="F7" s="95" t="s">
        <v>26</v>
      </c>
    </row>
    <row r="8" spans="1:6" ht="14.25">
      <c r="A8" s="92">
        <v>1.05</v>
      </c>
      <c r="B8" s="70" t="s">
        <v>30</v>
      </c>
      <c r="C8" s="95" t="s">
        <v>25</v>
      </c>
      <c r="D8" s="95">
        <v>0</v>
      </c>
      <c r="E8" s="95" t="s">
        <v>26</v>
      </c>
      <c r="F8" s="95" t="s">
        <v>26</v>
      </c>
    </row>
    <row r="9" spans="1:6">
      <c r="A9" s="92"/>
      <c r="B9" s="73"/>
      <c r="C9" s="95"/>
      <c r="D9" s="95"/>
      <c r="E9" s="95"/>
      <c r="F9" s="95"/>
    </row>
    <row r="10" spans="1:6" ht="15.75">
      <c r="A10" s="91">
        <v>1.2</v>
      </c>
      <c r="B10" s="46" t="s">
        <v>31</v>
      </c>
      <c r="C10" s="99"/>
      <c r="D10" s="99"/>
      <c r="E10" s="99"/>
      <c r="F10" s="99"/>
    </row>
    <row r="11" spans="1:6" s="38" customFormat="1" ht="15.75">
      <c r="A11" s="93"/>
      <c r="B11" s="74"/>
      <c r="C11" s="100"/>
      <c r="D11" s="100"/>
      <c r="E11" s="100"/>
      <c r="F11" s="100"/>
    </row>
    <row r="12" spans="1:6" s="4" customFormat="1" ht="42" customHeight="1">
      <c r="A12" s="92" t="s">
        <v>32</v>
      </c>
      <c r="B12" s="67" t="s">
        <v>33</v>
      </c>
      <c r="C12" s="95" t="s">
        <v>34</v>
      </c>
      <c r="D12" s="101" t="s">
        <v>35</v>
      </c>
      <c r="E12" s="95" t="s">
        <v>26</v>
      </c>
      <c r="F12" s="95" t="s">
        <v>26</v>
      </c>
    </row>
    <row r="13" spans="1:6" s="4" customFormat="1" ht="57.75" customHeight="1">
      <c r="A13" s="92" t="s">
        <v>36</v>
      </c>
      <c r="B13" s="67" t="s">
        <v>37</v>
      </c>
      <c r="C13" s="95" t="s">
        <v>38</v>
      </c>
      <c r="D13" s="101" t="s">
        <v>35</v>
      </c>
      <c r="E13" s="95" t="s">
        <v>26</v>
      </c>
      <c r="F13" s="95" t="s">
        <v>26</v>
      </c>
    </row>
    <row r="14" spans="1:6" s="4" customFormat="1" ht="90" customHeight="1">
      <c r="A14" s="92" t="s">
        <v>39</v>
      </c>
      <c r="B14" s="67" t="s">
        <v>40</v>
      </c>
      <c r="C14" s="101" t="s">
        <v>41</v>
      </c>
      <c r="D14" s="102" t="s">
        <v>42</v>
      </c>
      <c r="E14" s="95" t="s">
        <v>26</v>
      </c>
      <c r="F14" s="95" t="s">
        <v>26</v>
      </c>
    </row>
    <row r="15" spans="1:6" s="4" customFormat="1" ht="100.5" customHeight="1">
      <c r="A15" s="92" t="s">
        <v>43</v>
      </c>
      <c r="B15" s="67" t="s">
        <v>44</v>
      </c>
      <c r="C15" s="101" t="s">
        <v>41</v>
      </c>
      <c r="D15" s="102" t="s">
        <v>42</v>
      </c>
      <c r="E15" s="95" t="s">
        <v>26</v>
      </c>
      <c r="F15" s="95" t="s">
        <v>26</v>
      </c>
    </row>
    <row r="16" spans="1:6" s="4" customFormat="1" ht="45.75" customHeight="1">
      <c r="A16" s="92" t="s">
        <v>45</v>
      </c>
      <c r="B16" s="68" t="s">
        <v>46</v>
      </c>
      <c r="C16" s="101" t="s">
        <v>47</v>
      </c>
      <c r="D16" s="102" t="s">
        <v>48</v>
      </c>
      <c r="E16" s="95" t="s">
        <v>26</v>
      </c>
      <c r="F16" s="95" t="s">
        <v>26</v>
      </c>
    </row>
    <row r="17" spans="1:7" s="4" customFormat="1" ht="70.5" customHeight="1">
      <c r="A17" s="92" t="s">
        <v>49</v>
      </c>
      <c r="B17" s="68" t="s">
        <v>50</v>
      </c>
      <c r="C17" s="102" t="s">
        <v>38</v>
      </c>
      <c r="D17" s="101" t="s">
        <v>35</v>
      </c>
      <c r="E17" s="95" t="s">
        <v>26</v>
      </c>
      <c r="F17" s="95" t="s">
        <v>26</v>
      </c>
    </row>
    <row r="18" spans="1:7" s="4" customFormat="1" ht="32.25" customHeight="1">
      <c r="A18" s="92" t="s">
        <v>51</v>
      </c>
      <c r="B18" s="67" t="s">
        <v>52</v>
      </c>
      <c r="C18" s="102" t="s">
        <v>34</v>
      </c>
      <c r="D18" s="101" t="s">
        <v>35</v>
      </c>
      <c r="E18" s="95" t="s">
        <v>26</v>
      </c>
      <c r="F18" s="95" t="s">
        <v>26</v>
      </c>
    </row>
    <row r="19" spans="1:7" ht="15" customHeight="1">
      <c r="A19" s="94"/>
      <c r="D19" s="95"/>
      <c r="E19" s="95"/>
      <c r="F19" s="95"/>
    </row>
    <row r="20" spans="1:7" s="6" customFormat="1" ht="15.75">
      <c r="A20" s="91">
        <v>1.3</v>
      </c>
      <c r="B20" s="46" t="s">
        <v>53</v>
      </c>
      <c r="C20" s="37"/>
      <c r="D20" s="99"/>
      <c r="E20" s="99"/>
      <c r="F20" s="99"/>
    </row>
    <row r="21" spans="1:7" s="4" customFormat="1" ht="30.75">
      <c r="A21" s="92" t="s">
        <v>54</v>
      </c>
      <c r="B21" s="77" t="s">
        <v>55</v>
      </c>
      <c r="C21" s="3" t="s">
        <v>56</v>
      </c>
      <c r="D21" s="95" t="s">
        <v>57</v>
      </c>
      <c r="E21" s="95" t="s">
        <v>26</v>
      </c>
      <c r="F21" s="95" t="s">
        <v>26</v>
      </c>
    </row>
    <row r="22" spans="1:7" s="4" customFormat="1">
      <c r="A22" s="92"/>
      <c r="B22" s="80"/>
      <c r="C22" s="3"/>
      <c r="D22" s="95"/>
      <c r="E22" s="95"/>
      <c r="F22" s="95"/>
    </row>
    <row r="23" spans="1:7" s="4" customFormat="1">
      <c r="A23" s="92"/>
      <c r="B23" s="81" t="s">
        <v>58</v>
      </c>
      <c r="C23" s="3"/>
      <c r="D23" s="95"/>
      <c r="E23" s="95"/>
      <c r="F23" s="95"/>
    </row>
    <row r="24" spans="1:7" ht="15" customHeight="1">
      <c r="A24" s="94"/>
      <c r="D24" s="95"/>
      <c r="E24" s="95"/>
      <c r="F24" s="95"/>
    </row>
    <row r="25" spans="1:7" s="3" customFormat="1" ht="20.25" customHeight="1">
      <c r="A25" s="91">
        <v>2.1</v>
      </c>
      <c r="B25" s="46" t="s">
        <v>59</v>
      </c>
      <c r="C25" s="37"/>
      <c r="D25" s="99"/>
      <c r="E25" s="99"/>
      <c r="F25" s="99"/>
      <c r="G25" s="39"/>
    </row>
    <row r="26" spans="1:7" s="3" customFormat="1" ht="178.5" customHeight="1">
      <c r="A26" s="92" t="s">
        <v>60</v>
      </c>
      <c r="B26" s="71" t="s">
        <v>61</v>
      </c>
      <c r="C26" s="95" t="s">
        <v>62</v>
      </c>
      <c r="D26" s="104" t="s">
        <v>63</v>
      </c>
      <c r="E26" s="106">
        <v>0.35</v>
      </c>
      <c r="F26" s="107">
        <v>0.7</v>
      </c>
      <c r="G26" s="39"/>
    </row>
    <row r="27" spans="1:7" s="3" customFormat="1" ht="37.5" customHeight="1">
      <c r="A27" s="92" t="s">
        <v>64</v>
      </c>
      <c r="B27" s="71" t="s">
        <v>65</v>
      </c>
      <c r="C27" s="95" t="s">
        <v>62</v>
      </c>
      <c r="D27" s="104" t="s">
        <v>63</v>
      </c>
      <c r="E27" s="106"/>
      <c r="F27" s="107">
        <v>0.1</v>
      </c>
      <c r="G27" s="39"/>
    </row>
    <row r="28" spans="1:7" s="3" customFormat="1" ht="34.5" customHeight="1">
      <c r="A28" s="92" t="s">
        <v>66</v>
      </c>
      <c r="B28" s="83" t="s">
        <v>67</v>
      </c>
      <c r="C28" s="95" t="s">
        <v>62</v>
      </c>
      <c r="D28" s="104" t="s">
        <v>63</v>
      </c>
      <c r="E28" s="106"/>
      <c r="F28" s="107">
        <v>0.1</v>
      </c>
      <c r="G28" s="39"/>
    </row>
    <row r="29" spans="1:7" s="4" customFormat="1">
      <c r="A29" s="92" t="s">
        <v>68</v>
      </c>
      <c r="B29" s="78" t="s">
        <v>69</v>
      </c>
      <c r="C29" s="95" t="s">
        <v>62</v>
      </c>
      <c r="D29" s="104" t="s">
        <v>63</v>
      </c>
      <c r="E29" s="108"/>
      <c r="F29" s="107">
        <v>0.1</v>
      </c>
      <c r="G29" s="40"/>
    </row>
    <row r="30" spans="1:7" s="4" customFormat="1" ht="12.75" customHeight="1">
      <c r="A30" s="92"/>
      <c r="B30" s="82"/>
      <c r="C30" s="95"/>
      <c r="D30" s="104"/>
      <c r="E30" s="108"/>
      <c r="F30" s="95"/>
      <c r="G30" s="40"/>
    </row>
    <row r="31" spans="1:7" s="4" customFormat="1">
      <c r="A31" s="92">
        <v>2.2000000000000002</v>
      </c>
      <c r="B31" s="62" t="s">
        <v>70</v>
      </c>
      <c r="C31" s="103"/>
      <c r="D31" s="105"/>
      <c r="E31" s="109"/>
      <c r="F31" s="103"/>
      <c r="G31" s="40"/>
    </row>
    <row r="32" spans="1:7" s="4" customFormat="1" ht="60.75">
      <c r="A32" s="92" t="s">
        <v>71</v>
      </c>
      <c r="B32" s="47" t="s">
        <v>72</v>
      </c>
      <c r="C32" s="95" t="s">
        <v>62</v>
      </c>
      <c r="D32" s="104" t="s">
        <v>63</v>
      </c>
      <c r="E32" s="108">
        <v>0.2</v>
      </c>
      <c r="F32" s="107">
        <v>0.7</v>
      </c>
      <c r="G32" s="40"/>
    </row>
    <row r="33" spans="1:7" s="4" customFormat="1" ht="60.75">
      <c r="A33" s="92" t="s">
        <v>73</v>
      </c>
      <c r="B33" s="47" t="s">
        <v>74</v>
      </c>
      <c r="C33" s="95" t="s">
        <v>62</v>
      </c>
      <c r="D33" s="104" t="s">
        <v>63</v>
      </c>
      <c r="E33" s="108"/>
      <c r="F33" s="107">
        <v>0.3</v>
      </c>
      <c r="G33" s="40"/>
    </row>
    <row r="34" spans="1:7" s="4" customFormat="1">
      <c r="A34" s="92"/>
      <c r="B34" s="82"/>
      <c r="C34" s="95"/>
      <c r="D34" s="104"/>
      <c r="E34" s="108"/>
      <c r="F34" s="95"/>
      <c r="G34" s="40"/>
    </row>
    <row r="35" spans="1:7" s="4" customFormat="1">
      <c r="A35" s="91">
        <v>2.2999999999999998</v>
      </c>
      <c r="B35" s="46" t="s">
        <v>75</v>
      </c>
      <c r="C35" s="103"/>
      <c r="D35" s="105"/>
      <c r="E35" s="109"/>
      <c r="F35" s="103"/>
      <c r="G35" s="40"/>
    </row>
    <row r="36" spans="1:7" s="4" customFormat="1" ht="30.75">
      <c r="A36" s="92" t="s">
        <v>76</v>
      </c>
      <c r="B36" s="72" t="s">
        <v>77</v>
      </c>
      <c r="C36" s="95" t="s">
        <v>62</v>
      </c>
      <c r="D36" s="104" t="s">
        <v>63</v>
      </c>
      <c r="E36" s="108">
        <v>0.1</v>
      </c>
      <c r="F36" s="107">
        <v>0.25</v>
      </c>
      <c r="G36" s="40"/>
    </row>
    <row r="37" spans="1:7" s="4" customFormat="1" ht="76.5">
      <c r="A37" s="92" t="s">
        <v>78</v>
      </c>
      <c r="B37" s="72" t="s">
        <v>79</v>
      </c>
      <c r="C37" s="95" t="s">
        <v>62</v>
      </c>
      <c r="D37" s="104" t="s">
        <v>63</v>
      </c>
      <c r="E37" s="108"/>
      <c r="F37" s="107">
        <v>0.25</v>
      </c>
      <c r="G37" s="40"/>
    </row>
    <row r="38" spans="1:7" s="4" customFormat="1" ht="36.75" customHeight="1">
      <c r="A38" s="92" t="s">
        <v>80</v>
      </c>
      <c r="B38" s="78" t="s">
        <v>81</v>
      </c>
      <c r="C38" s="95" t="s">
        <v>62</v>
      </c>
      <c r="D38" s="104" t="s">
        <v>63</v>
      </c>
      <c r="E38" s="108"/>
      <c r="F38" s="107">
        <v>0.25</v>
      </c>
      <c r="G38" s="40"/>
    </row>
    <row r="39" spans="1:7" s="4" customFormat="1" ht="32.25" customHeight="1">
      <c r="A39" s="92" t="s">
        <v>82</v>
      </c>
      <c r="B39" s="78" t="s">
        <v>83</v>
      </c>
      <c r="C39" s="95" t="s">
        <v>62</v>
      </c>
      <c r="D39" s="104" t="s">
        <v>63</v>
      </c>
      <c r="E39" s="108"/>
      <c r="F39" s="107">
        <v>0.25</v>
      </c>
      <c r="G39" s="40"/>
    </row>
    <row r="40" spans="1:7" s="4" customFormat="1">
      <c r="A40" s="92"/>
      <c r="B40" s="82"/>
      <c r="C40" s="95"/>
      <c r="D40" s="104"/>
      <c r="E40" s="108"/>
      <c r="F40" s="95"/>
      <c r="G40" s="40"/>
    </row>
    <row r="41" spans="1:7" s="4" customFormat="1">
      <c r="A41" s="91">
        <v>2.4</v>
      </c>
      <c r="B41" s="46" t="s">
        <v>84</v>
      </c>
      <c r="C41" s="103"/>
      <c r="D41" s="105"/>
      <c r="E41" s="109"/>
      <c r="F41" s="103"/>
      <c r="G41" s="40"/>
    </row>
    <row r="42" spans="1:7" s="4" customFormat="1" ht="75.75" customHeight="1">
      <c r="A42" s="92" t="s">
        <v>85</v>
      </c>
      <c r="B42" s="77" t="s">
        <v>86</v>
      </c>
      <c r="C42" s="95" t="s">
        <v>62</v>
      </c>
      <c r="D42" s="104" t="s">
        <v>63</v>
      </c>
      <c r="E42" s="108">
        <v>0.15</v>
      </c>
      <c r="F42" s="107">
        <v>0.2</v>
      </c>
      <c r="G42" s="40"/>
    </row>
    <row r="43" spans="1:7" s="4" customFormat="1" ht="45.75">
      <c r="A43" s="92" t="s">
        <v>87</v>
      </c>
      <c r="B43" s="76" t="s">
        <v>88</v>
      </c>
      <c r="C43" s="95" t="s">
        <v>62</v>
      </c>
      <c r="D43" s="104" t="s">
        <v>63</v>
      </c>
      <c r="E43" s="108"/>
      <c r="F43" s="107">
        <v>0.2</v>
      </c>
      <c r="G43" s="40"/>
    </row>
    <row r="44" spans="1:7" s="4" customFormat="1" ht="30.75">
      <c r="A44" s="92" t="s">
        <v>89</v>
      </c>
      <c r="B44" s="77" t="s">
        <v>90</v>
      </c>
      <c r="C44" s="95" t="s">
        <v>62</v>
      </c>
      <c r="D44" s="104" t="s">
        <v>63</v>
      </c>
      <c r="E44" s="108"/>
      <c r="F44" s="107">
        <v>0.2</v>
      </c>
      <c r="G44" s="40"/>
    </row>
    <row r="45" spans="1:7" s="4" customFormat="1" ht="69.75" customHeight="1">
      <c r="A45" s="92" t="s">
        <v>91</v>
      </c>
      <c r="B45" s="77" t="s">
        <v>92</v>
      </c>
      <c r="C45" s="95" t="s">
        <v>62</v>
      </c>
      <c r="D45" s="104" t="s">
        <v>63</v>
      </c>
      <c r="E45" s="108"/>
      <c r="F45" s="107">
        <v>0.2</v>
      </c>
      <c r="G45" s="40"/>
    </row>
    <row r="46" spans="1:7" s="4" customFormat="1" ht="45.75">
      <c r="A46" s="92" t="s">
        <v>93</v>
      </c>
      <c r="B46" s="76" t="s">
        <v>94</v>
      </c>
      <c r="C46" s="95" t="s">
        <v>62</v>
      </c>
      <c r="D46" s="104" t="s">
        <v>63</v>
      </c>
      <c r="E46" s="108"/>
      <c r="F46" s="107">
        <v>0.2</v>
      </c>
      <c r="G46" s="40"/>
    </row>
    <row r="47" spans="1:7" ht="15.75">
      <c r="A47" s="94"/>
      <c r="C47" s="95"/>
      <c r="D47" s="100"/>
      <c r="E47" s="95"/>
      <c r="F47" s="95"/>
    </row>
    <row r="48" spans="1:7" s="4" customFormat="1" ht="15.75">
      <c r="A48" s="91">
        <v>2.5</v>
      </c>
      <c r="B48" s="46" t="s">
        <v>95</v>
      </c>
      <c r="C48" s="99"/>
      <c r="D48" s="84"/>
      <c r="E48" s="99"/>
      <c r="F48" s="99"/>
      <c r="G48" s="41"/>
    </row>
    <row r="49" spans="1:7" s="4" customFormat="1" ht="69" customHeight="1">
      <c r="A49" s="92" t="s">
        <v>96</v>
      </c>
      <c r="B49" s="98" t="s">
        <v>97</v>
      </c>
      <c r="C49" s="104" t="s">
        <v>62</v>
      </c>
      <c r="D49" s="95" t="s">
        <v>98</v>
      </c>
      <c r="E49" s="106">
        <v>0.1</v>
      </c>
      <c r="F49" s="106">
        <v>0.4</v>
      </c>
      <c r="G49" s="41"/>
    </row>
    <row r="50" spans="1:7" s="3" customFormat="1" ht="65.25" customHeight="1">
      <c r="A50" s="92" t="s">
        <v>99</v>
      </c>
      <c r="B50" s="98" t="s">
        <v>100</v>
      </c>
      <c r="C50" s="101" t="s">
        <v>41</v>
      </c>
      <c r="D50" s="104" t="s">
        <v>63</v>
      </c>
      <c r="E50" s="95"/>
      <c r="F50" s="95" t="s">
        <v>101</v>
      </c>
      <c r="G50" s="39"/>
    </row>
    <row r="51" spans="1:7" s="4" customFormat="1" ht="45" customHeight="1">
      <c r="A51" s="92" t="s">
        <v>102</v>
      </c>
      <c r="B51" s="98" t="s">
        <v>103</v>
      </c>
      <c r="C51" s="95" t="s">
        <v>62</v>
      </c>
      <c r="D51" s="104" t="s">
        <v>63</v>
      </c>
      <c r="E51" s="106"/>
      <c r="F51" s="106">
        <v>0.3</v>
      </c>
      <c r="G51" s="40"/>
    </row>
    <row r="52" spans="1:7" s="3" customFormat="1" ht="77.25" customHeight="1">
      <c r="A52" s="92" t="s">
        <v>104</v>
      </c>
      <c r="B52" s="114" t="s">
        <v>105</v>
      </c>
      <c r="C52" s="95" t="s">
        <v>62</v>
      </c>
      <c r="D52" s="104" t="s">
        <v>63</v>
      </c>
      <c r="E52" s="95"/>
      <c r="F52" s="106">
        <v>0.3</v>
      </c>
      <c r="G52" s="39"/>
    </row>
    <row r="53" spans="1:7" ht="15.75">
      <c r="A53" s="94"/>
      <c r="B53" s="79"/>
      <c r="C53" s="95"/>
      <c r="D53" s="100"/>
      <c r="E53" s="95"/>
      <c r="F53" s="95"/>
    </row>
    <row r="54" spans="1:7" s="4" customFormat="1" ht="15.75">
      <c r="A54" s="91">
        <v>2.6</v>
      </c>
      <c r="B54" s="46" t="s">
        <v>106</v>
      </c>
      <c r="C54" s="99"/>
      <c r="D54" s="103"/>
      <c r="E54" s="99"/>
      <c r="F54" s="99"/>
    </row>
    <row r="55" spans="1:7" s="3" customFormat="1" ht="63.75" customHeight="1">
      <c r="A55" s="96" t="s">
        <v>107</v>
      </c>
      <c r="B55" s="97" t="s">
        <v>108</v>
      </c>
      <c r="C55" s="101" t="s">
        <v>41</v>
      </c>
      <c r="D55" s="95" t="s">
        <v>98</v>
      </c>
      <c r="E55" s="106">
        <v>0.05</v>
      </c>
      <c r="F55" s="106" t="s">
        <v>101</v>
      </c>
    </row>
    <row r="56" spans="1:7" s="4" customFormat="1" ht="75" customHeight="1">
      <c r="A56" s="92" t="s">
        <v>109</v>
      </c>
      <c r="B56" s="97" t="s">
        <v>110</v>
      </c>
      <c r="C56" s="95" t="s">
        <v>62</v>
      </c>
      <c r="D56" s="104" t="s">
        <v>63</v>
      </c>
      <c r="E56" s="106"/>
      <c r="F56" s="106">
        <v>0.5</v>
      </c>
    </row>
    <row r="57" spans="1:7" s="4" customFormat="1" ht="76.5">
      <c r="A57" s="92" t="s">
        <v>111</v>
      </c>
      <c r="B57" s="97" t="s">
        <v>112</v>
      </c>
      <c r="C57" s="95" t="s">
        <v>62</v>
      </c>
      <c r="D57" s="104" t="s">
        <v>63</v>
      </c>
      <c r="E57" s="107"/>
      <c r="F57" s="107">
        <v>0.5</v>
      </c>
    </row>
    <row r="58" spans="1:7" ht="15" customHeight="1">
      <c r="A58" s="94"/>
      <c r="C58" s="95"/>
      <c r="D58" s="100"/>
      <c r="E58" s="95"/>
      <c r="F58" s="95"/>
    </row>
    <row r="59" spans="1:7" s="3" customFormat="1" ht="15.75">
      <c r="A59" s="91">
        <v>2.7</v>
      </c>
      <c r="B59" s="46" t="s">
        <v>113</v>
      </c>
      <c r="C59" s="99"/>
      <c r="D59" s="105"/>
      <c r="E59" s="99"/>
      <c r="F59" s="99"/>
    </row>
    <row r="60" spans="1:7" s="3" customFormat="1" ht="76.5">
      <c r="A60" s="92" t="s">
        <v>114</v>
      </c>
      <c r="B60" s="98" t="s">
        <v>115</v>
      </c>
      <c r="C60" s="95" t="s">
        <v>62</v>
      </c>
      <c r="D60" s="104" t="s">
        <v>63</v>
      </c>
      <c r="E60" s="106">
        <v>0.05</v>
      </c>
      <c r="F60" s="107">
        <v>1</v>
      </c>
    </row>
    <row r="61" spans="1:7" s="38" customFormat="1">
      <c r="B61" s="48"/>
      <c r="C61" s="39"/>
      <c r="D61"/>
      <c r="E61" s="110"/>
      <c r="F61" s="110"/>
    </row>
    <row r="62" spans="1:7" customFormat="1" ht="15.75">
      <c r="A62" s="91">
        <v>2.8</v>
      </c>
      <c r="B62" s="46" t="s">
        <v>116</v>
      </c>
      <c r="C62" s="99"/>
      <c r="D62" s="105"/>
      <c r="E62" s="99"/>
      <c r="F62" s="99"/>
      <c r="G62" s="3"/>
    </row>
    <row r="63" spans="1:7"/>
    <row r="64" spans="1:7" ht="45.75">
      <c r="A64" s="112" t="s">
        <v>117</v>
      </c>
      <c r="B64" s="122" t="s">
        <v>118</v>
      </c>
      <c r="C64" s="113" t="s">
        <v>38</v>
      </c>
      <c r="D64" s="123" t="s">
        <v>35</v>
      </c>
      <c r="E64" s="113" t="s">
        <v>26</v>
      </c>
      <c r="F64" s="113" t="s">
        <v>26</v>
      </c>
    </row>
    <row r="65" ht="14.45"/>
    <row r="66" ht="14.45"/>
    <row r="67" ht="14.45"/>
    <row r="68" ht="14.45"/>
    <row r="69" ht="14.45"/>
    <row r="70" ht="14.45"/>
    <row r="71" ht="14.45"/>
    <row r="72" ht="14.45"/>
    <row r="73" ht="14.45"/>
    <row r="74" ht="14.45"/>
    <row r="75" ht="14.45"/>
    <row r="76" ht="14.45"/>
    <row r="80" ht="14.45"/>
    <row r="82" ht="14.45"/>
    <row r="85" ht="14.45"/>
    <row r="97" ht="14.45"/>
    <row r="114" ht="14.45"/>
    <row r="116" ht="14.45"/>
    <row r="118" ht="14.45"/>
    <row r="119" ht="14.45"/>
    <row r="120" ht="14.45"/>
    <row r="121" ht="14.45"/>
    <row r="123" ht="14.45"/>
    <row r="124" ht="14.45"/>
  </sheetData>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2"/>
  <sheetViews>
    <sheetView topLeftCell="A58" zoomScale="60" zoomScaleNormal="60" workbookViewId="0">
      <selection activeCell="C86" sqref="C86"/>
    </sheetView>
  </sheetViews>
  <sheetFormatPr defaultColWidth="0" defaultRowHeight="15.6"/>
  <cols>
    <col min="1" max="1" width="6.42578125" style="22" bestFit="1" customWidth="1"/>
    <col min="2" max="2" width="188.42578125" style="7" customWidth="1"/>
    <col min="3" max="3" width="37.5703125" style="55" customWidth="1"/>
    <col min="4" max="4" width="72.5703125" style="15" bestFit="1" customWidth="1"/>
    <col min="5" max="7" width="9.42578125" style="19" customWidth="1"/>
    <col min="8" max="16384" width="9.42578125" hidden="1"/>
  </cols>
  <sheetData>
    <row r="1" spans="1:4" ht="18.600000000000001">
      <c r="A1" s="52" t="s">
        <v>119</v>
      </c>
      <c r="B1" s="25" t="s">
        <v>120</v>
      </c>
    </row>
    <row r="2" spans="1:4" ht="18.95" thickBot="1">
      <c r="A2" s="22">
        <v>1</v>
      </c>
      <c r="B2" s="28" t="s">
        <v>121</v>
      </c>
      <c r="C2" s="120" t="s">
        <v>122</v>
      </c>
      <c r="D2" s="121"/>
    </row>
    <row r="3" spans="1:4" ht="62.25" customHeight="1">
      <c r="A3" s="22" t="s">
        <v>123</v>
      </c>
      <c r="B3" s="9" t="str">
        <f>CONCATENATE("This pre Qualification Questionnaire (“PQQ”) has been issued by ",C3," in connection with a competitive procurement event conducted in accordance with the Open Procedure under Utilities Contracts (Scotland) Regulations 2016.", "This PQQ sets out the information which is required by ",C3," in order to assess the suitability of potential Applicants in terms of their technical knowledge and experience, capability/capacity, organisational and financial standing to meet the requirement")</f>
        <v>This pre Qualification Questionnaire (“PQQ”) has been issued by Scottish Hydro Electric Power Distribution plc ('SHEPD') in connection with a competitive procurement event conducted in accordance with the Open Procedure under Utilities Contracts (Scotland) Regulations 2016.This PQQ sets out the information which is required by Scottish Hydro Electric Power Distribution plc ('SHEPD') in order to assess the suitability of potential Applicants in terms of their technical knowledge and experience, capability/capacity, organisational and financial standing to meet the requirement</v>
      </c>
      <c r="C3" s="53" t="s">
        <v>124</v>
      </c>
      <c r="D3" s="16"/>
    </row>
    <row r="4" spans="1:4">
      <c r="A4" s="22">
        <v>1.2</v>
      </c>
      <c r="B4" s="9" t="s">
        <v>125</v>
      </c>
      <c r="C4" s="56"/>
      <c r="D4" s="16"/>
    </row>
    <row r="5" spans="1:4" ht="32.25" customHeight="1">
      <c r="A5" s="22" t="s">
        <v>32</v>
      </c>
      <c r="B5" s="9" t="str">
        <f>CONCATENATE("To arrive at a Short List of up to ",C5," qualified potential Applicants for each of the 9 Lots.  Applicants are required to state which of the Lots that they would be interested in bidding for should they be successful in reaching the ITT stage")</f>
        <v>To arrive at a Short List of up to 5 qualified potential Applicants for each of the 9 Lots.  Applicants are required to state which of the Lots that they would be interested in bidding for should they be successful in reaching the ITT stage</v>
      </c>
      <c r="C5" s="53">
        <v>5</v>
      </c>
      <c r="D5" s="16"/>
    </row>
    <row r="6" spans="1:4">
      <c r="A6" s="22">
        <v>1.3</v>
      </c>
      <c r="B6" s="9" t="s">
        <v>126</v>
      </c>
      <c r="C6" s="53"/>
      <c r="D6" s="16"/>
    </row>
    <row r="7" spans="1:4">
      <c r="A7" s="22">
        <v>1.4</v>
      </c>
      <c r="B7" s="9" t="s">
        <v>127</v>
      </c>
      <c r="C7" s="56"/>
      <c r="D7" s="16"/>
    </row>
    <row r="8" spans="1:4" ht="52.5" customHeight="1">
      <c r="A8" s="22">
        <v>1.5</v>
      </c>
      <c r="B8" s="9" t="s">
        <v>128</v>
      </c>
      <c r="C8" s="56"/>
      <c r="D8" s="16"/>
    </row>
    <row r="9" spans="1:4">
      <c r="A9" s="22">
        <v>1.6</v>
      </c>
      <c r="B9" s="10" t="s">
        <v>129</v>
      </c>
      <c r="C9" s="56"/>
      <c r="D9" s="16"/>
    </row>
    <row r="10" spans="1:4">
      <c r="A10" s="22">
        <v>1.7</v>
      </c>
      <c r="B10" s="10" t="s">
        <v>130</v>
      </c>
      <c r="C10" s="56"/>
      <c r="D10" s="16"/>
    </row>
    <row r="11" spans="1:4">
      <c r="A11" s="22">
        <v>1.8</v>
      </c>
      <c r="B11" s="10" t="s">
        <v>131</v>
      </c>
      <c r="C11" s="56"/>
      <c r="D11" s="16"/>
    </row>
    <row r="12" spans="1:4">
      <c r="A12" s="22">
        <v>1.9</v>
      </c>
      <c r="B12" s="7" t="s">
        <v>132</v>
      </c>
      <c r="C12" s="56"/>
      <c r="D12" s="16"/>
    </row>
    <row r="13" spans="1:4" ht="15.95" thickBot="1">
      <c r="C13" s="56"/>
      <c r="D13" s="16"/>
    </row>
    <row r="14" spans="1:4" ht="18.95" thickBot="1">
      <c r="A14" s="22">
        <v>2</v>
      </c>
      <c r="B14" s="28" t="s">
        <v>133</v>
      </c>
      <c r="C14" s="57"/>
      <c r="D14" s="27"/>
    </row>
    <row r="15" spans="1:4" ht="29.1">
      <c r="A15" s="22">
        <v>2.2000000000000002</v>
      </c>
      <c r="B15" s="11" t="s">
        <v>134</v>
      </c>
      <c r="C15" s="56"/>
      <c r="D15" s="16"/>
    </row>
    <row r="16" spans="1:4">
      <c r="A16" s="22">
        <v>2.2999999999999998</v>
      </c>
      <c r="B16" s="11" t="str">
        <f>CONCATENATE("The ",C16," agreement(s) will use the terms and conditions of ",D16)</f>
        <v>The SHEPD Large Capital Delivery Framework agreement(s) will use the terms and conditions of NEC3 ECC</v>
      </c>
      <c r="C16" s="53" t="s">
        <v>135</v>
      </c>
      <c r="D16" s="49" t="s">
        <v>136</v>
      </c>
    </row>
    <row r="17" spans="1:4">
      <c r="A17" s="22">
        <v>2.4</v>
      </c>
      <c r="B17" s="11" t="str">
        <f>CONCATENATE("The agreement(s) will be for a period of ",C17," with the option for Authority to extend incrementally for up to a further three years")</f>
        <v>The agreement(s) will be for a period of 5 years with the option for Authority to extend incrementally for up to a further three years</v>
      </c>
      <c r="C17" s="53" t="s">
        <v>137</v>
      </c>
      <c r="D17" s="16"/>
    </row>
    <row r="18" spans="1:4">
      <c r="A18" s="22">
        <v>2.6</v>
      </c>
      <c r="B18" s="11" t="s">
        <v>138</v>
      </c>
      <c r="C18" s="56"/>
      <c r="D18" s="16"/>
    </row>
    <row r="19" spans="1:4">
      <c r="A19" s="22">
        <v>2.7</v>
      </c>
      <c r="B19" s="11" t="s">
        <v>139</v>
      </c>
      <c r="C19" s="56"/>
      <c r="D19" s="16"/>
    </row>
    <row r="20" spans="1:4" ht="15.95" thickBot="1">
      <c r="C20" s="56"/>
      <c r="D20" s="16"/>
    </row>
    <row r="21" spans="1:4" ht="18.95" thickBot="1">
      <c r="A21" s="22">
        <v>3</v>
      </c>
      <c r="B21" s="28" t="s">
        <v>140</v>
      </c>
      <c r="C21" s="57"/>
      <c r="D21" s="27"/>
    </row>
    <row r="22" spans="1:4">
      <c r="A22" s="22">
        <v>3.1</v>
      </c>
      <c r="B22" s="12" t="s">
        <v>141</v>
      </c>
      <c r="C22" s="58"/>
      <c r="D22" s="16"/>
    </row>
    <row r="23" spans="1:4" ht="15.75">
      <c r="A23" s="22">
        <v>3.2</v>
      </c>
      <c r="B23" s="54" t="str">
        <f>CONCATENATE("PQQ Issue date"," - ")</f>
        <v xml:space="preserve">PQQ Issue date - </v>
      </c>
      <c r="C23" s="59">
        <v>45391</v>
      </c>
      <c r="D23" s="17"/>
    </row>
    <row r="24" spans="1:4">
      <c r="A24" s="22">
        <v>3.3</v>
      </c>
      <c r="B24" s="54" t="str">
        <f>CONCATENATE("PQQ Return date"," - ")</f>
        <v xml:space="preserve">PQQ Return date - </v>
      </c>
      <c r="C24" s="59">
        <f>C23+30</f>
        <v>45421</v>
      </c>
      <c r="D24" s="18"/>
    </row>
    <row r="25" spans="1:4">
      <c r="A25" s="22">
        <v>3.4</v>
      </c>
      <c r="B25" s="54" t="str">
        <f>CONCATENATE("Evaluation of PQQs completed"," - ")</f>
        <v xml:space="preserve">Evaluation of PQQs completed - </v>
      </c>
      <c r="C25" s="59">
        <f>C24+14</f>
        <v>45435</v>
      </c>
      <c r="D25" s="18"/>
    </row>
    <row r="26" spans="1:4">
      <c r="A26" s="22">
        <v>3.5</v>
      </c>
      <c r="B26" s="54" t="str">
        <f>CONCATENATE("Invitation to Tender issued to Qualified Applicants"," - ")</f>
        <v xml:space="preserve">Invitation to Tender issued to Qualified Applicants - </v>
      </c>
      <c r="C26" s="59">
        <f>C25+14</f>
        <v>45449</v>
      </c>
      <c r="D26" s="18"/>
    </row>
    <row r="27" spans="1:4">
      <c r="A27" s="22">
        <v>3.6</v>
      </c>
      <c r="B27" s="54" t="str">
        <f>CONCATENATE("Tender Return Date"," - ")</f>
        <v xml:space="preserve">Tender Return Date - </v>
      </c>
      <c r="C27" s="59">
        <f>C26+49</f>
        <v>45498</v>
      </c>
      <c r="D27" s="18"/>
    </row>
    <row r="28" spans="1:4">
      <c r="A28" s="22">
        <v>3.7</v>
      </c>
      <c r="B28" s="54" t="str">
        <f>CONCATENATE("Evaluation of tenders completed"," - ")</f>
        <v xml:space="preserve">Evaluation of tenders completed - </v>
      </c>
      <c r="C28" s="59">
        <v>45558</v>
      </c>
      <c r="D28" s="18"/>
    </row>
    <row r="29" spans="1:4">
      <c r="A29" s="22">
        <v>3.8</v>
      </c>
      <c r="B29" s="54" t="str">
        <f>CONCATENATE("Alcatel 10 day standstill period"," - ")</f>
        <v xml:space="preserve">Alcatel 10 day standstill period - </v>
      </c>
      <c r="C29" s="59">
        <v>45594</v>
      </c>
      <c r="D29" s="18"/>
    </row>
    <row r="30" spans="1:4">
      <c r="A30" s="22">
        <v>3.9</v>
      </c>
      <c r="B30" s="54" t="str">
        <f>CONCATENATE("Contract Award"," - ")</f>
        <v xml:space="preserve">Contract Award - </v>
      </c>
      <c r="C30" s="59">
        <v>45611</v>
      </c>
      <c r="D30" s="18"/>
    </row>
    <row r="32" spans="1:4" ht="18.95" thickBot="1">
      <c r="A32" s="22">
        <v>4</v>
      </c>
      <c r="B32" s="28" t="s">
        <v>142</v>
      </c>
      <c r="C32" s="57"/>
      <c r="D32" s="27"/>
    </row>
    <row r="33" spans="1:4" ht="36" customHeight="1">
      <c r="A33" s="22">
        <v>4.0999999999999996</v>
      </c>
      <c r="B33" s="9" t="str">
        <f>CONCATENATE("Recipients are invited to complete the attached PQQ and to submit it,"," together with any requested supporting information, to ",C33,"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SHEPD by the due date for return in accordance with the procedures set out in the section below entitled “Submission of Completed Pre-Qualification Questionnaires"</v>
      </c>
      <c r="C33" s="53" t="s">
        <v>143</v>
      </c>
      <c r="D33" s="16"/>
    </row>
    <row r="34" spans="1:4" ht="37.35" customHeight="1">
      <c r="A34" s="22">
        <v>4.2</v>
      </c>
      <c r="B34" s="9" t="s">
        <v>144</v>
      </c>
      <c r="C34" s="56"/>
      <c r="D34" s="16"/>
    </row>
    <row r="35" spans="1:4">
      <c r="A35" s="22">
        <v>4.3</v>
      </c>
      <c r="B35" s="9" t="s">
        <v>145</v>
      </c>
      <c r="C35" s="56"/>
      <c r="D35" s="16"/>
    </row>
    <row r="36" spans="1:4">
      <c r="A36" s="22">
        <v>4.4000000000000004</v>
      </c>
      <c r="B36" s="9" t="s">
        <v>146</v>
      </c>
      <c r="C36" s="56"/>
      <c r="D36" s="16"/>
    </row>
    <row r="37" spans="1:4" ht="51.75" customHeight="1">
      <c r="A37" s="22">
        <v>4.5</v>
      </c>
      <c r="B37" s="9" t="s">
        <v>147</v>
      </c>
      <c r="C37" s="56"/>
      <c r="D37" s="16"/>
    </row>
    <row r="38" spans="1:4">
      <c r="A38" s="22">
        <v>4.5999999999999996</v>
      </c>
      <c r="B38" s="9" t="str">
        <f>CONCATENATE("Please ensure that any word limits indicated in the PQQ are adhered to and any supporting information to be submitted"," is no more than an accumlated file size of ",C38,"MB")</f>
        <v>Please ensure that any word limits indicated in the PQQ are adhered to and any supporting information to be submitted is no more than an accumlated file size of 10MB</v>
      </c>
      <c r="C38" s="53">
        <v>10</v>
      </c>
      <c r="D38" s="16"/>
    </row>
    <row r="39" spans="1:4" ht="29.1">
      <c r="A39" s="22">
        <v>4.7</v>
      </c>
      <c r="B39" s="9"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",C39,"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SHEPD reserves the right to terminate the procurement event.</v>
      </c>
      <c r="C39" s="53" t="str">
        <f>C33</f>
        <v>SHEPD</v>
      </c>
      <c r="D39" s="16"/>
    </row>
    <row r="40" spans="1:4" ht="29.1">
      <c r="A40" s="22">
        <v>4.8</v>
      </c>
      <c r="B40" s="9" t="str">
        <f>CONCATENATE(C40," shall exclude a bidder from participating in a tender event if they have been convicted of any of the offences prescribed under ",D40,"."," The bidder shall provide a statement confirming whether they have been convicted of any of the offences listed under both the mandatory and discretionary offences.")</f>
        <v>SHEPD shall exclude a bidder from participating in a tender event if they have been convicted of any of the offences prescribed under [As allowed for under the Utility Contracts Regulations (Scotland) 2016]. The bidder shall provide a statement confirming whether they have been convicted of any of the offences listed under both the mandatory and discretionary offences.</v>
      </c>
      <c r="C40" s="53" t="str">
        <f>C39</f>
        <v>SHEPD</v>
      </c>
      <c r="D40" s="49" t="s">
        <v>148</v>
      </c>
    </row>
    <row r="41" spans="1:4" ht="29.1">
      <c r="A41" s="22">
        <v>4.9000000000000004</v>
      </c>
      <c r="B41" s="9" t="s">
        <v>149</v>
      </c>
      <c r="C41" s="56"/>
      <c r="D41" s="16"/>
    </row>
    <row r="42" spans="1:4" ht="30" customHeight="1" thickBot="1">
      <c r="A42" s="22">
        <v>4.0999999999999996</v>
      </c>
      <c r="B42" s="9" t="s">
        <v>150</v>
      </c>
      <c r="C42" s="56"/>
      <c r="D42" s="16"/>
    </row>
    <row r="43" spans="1:4" ht="18.95" thickBot="1">
      <c r="A43" s="26">
        <v>5</v>
      </c>
      <c r="B43" s="28" t="s">
        <v>151</v>
      </c>
      <c r="C43" s="57"/>
      <c r="D43" s="27"/>
    </row>
    <row r="44" spans="1:4">
      <c r="A44" s="26">
        <v>5.0999999999999996</v>
      </c>
      <c r="B44" s="11" t="s">
        <v>152</v>
      </c>
      <c r="C44" s="56"/>
      <c r="D44" s="16"/>
    </row>
    <row r="45" spans="1:4">
      <c r="A45" s="26">
        <v>5.2</v>
      </c>
      <c r="B45" s="11" t="s">
        <v>153</v>
      </c>
      <c r="C45" s="56"/>
      <c r="D45" s="16"/>
    </row>
    <row r="46" spans="1:4">
      <c r="A46" s="26"/>
      <c r="B46" s="20" t="s">
        <v>154</v>
      </c>
      <c r="C46" s="56"/>
      <c r="D46" s="16"/>
    </row>
    <row r="47" spans="1:4">
      <c r="B47" s="20" t="s">
        <v>155</v>
      </c>
      <c r="C47" s="56"/>
      <c r="D47" s="16"/>
    </row>
    <row r="48" spans="1:4">
      <c r="B48" s="20" t="s">
        <v>156</v>
      </c>
      <c r="C48" s="56"/>
      <c r="D48" s="16"/>
    </row>
    <row r="49" spans="1:4">
      <c r="B49" s="20" t="s">
        <v>157</v>
      </c>
      <c r="C49" s="56"/>
      <c r="D49" s="16"/>
    </row>
    <row r="50" spans="1:4">
      <c r="B50" s="20" t="s">
        <v>158</v>
      </c>
      <c r="C50" s="56"/>
      <c r="D50" s="16"/>
    </row>
    <row r="51" spans="1:4">
      <c r="B51" s="21" t="s">
        <v>159</v>
      </c>
      <c r="C51" s="56"/>
      <c r="D51" s="16"/>
    </row>
    <row r="52" spans="1:4">
      <c r="A52" s="22">
        <v>5.3</v>
      </c>
      <c r="B52" s="7" t="s">
        <v>160</v>
      </c>
      <c r="C52" s="56"/>
      <c r="D52" s="16"/>
    </row>
    <row r="53" spans="1:4" ht="29.1">
      <c r="A53" s="22">
        <v>5.4</v>
      </c>
      <c r="B53" s="10" t="str">
        <f>CONCATENATE(C53," expressly reserves the right to require a potential Applicant to provide additional information supplementing ","or clarifying any of the information provided in response to the requests set out in the PQQ.",C53," may seek independent financial and market advice to validate information declared, or to assist in the evaluation.")</f>
        <v>SHEPD expressly reserves the right to require a potential Applicant to provide additional information supplementing or clarifying any of the information provided in response to the requests set out in the PQQ.SHEPD may seek independent financial and market advice to validate information declared, or to assist in the evaluation.</v>
      </c>
      <c r="C53" s="53" t="str">
        <f>C33</f>
        <v>SHEPD</v>
      </c>
      <c r="D53" s="16"/>
    </row>
    <row r="54" spans="1:4" ht="29.1">
      <c r="A54" s="22">
        <v>5.5</v>
      </c>
      <c r="B54" s="10" t="s">
        <v>161</v>
      </c>
      <c r="C54" s="60"/>
      <c r="D54" s="16"/>
    </row>
    <row r="55" spans="1:4" ht="29.1">
      <c r="A55" s="22">
        <v>5.6</v>
      </c>
      <c r="B55" s="9" t="str">
        <f>CONCATENATE("In the case where the error of misrepresentation is not discovered until after the contract is awarded, ",C55," reserves the right to terminate the contract and all costs incurred by ",C55," as a result of the termination shall be recoverable from the provider under the contract.")</f>
        <v>In the case where the error of misrepresentation is not discovered until after the contract is awarded, SHEPD reserves the right to terminate the contract and all costs incurred by SHEPD as a result of the termination shall be recoverable from the provider under the contract.</v>
      </c>
      <c r="C55" s="53" t="str">
        <f>C33</f>
        <v>SHEPD</v>
      </c>
      <c r="D55" s="16"/>
    </row>
    <row r="56" spans="1:4" ht="15.95" thickBot="1">
      <c r="A56" s="23"/>
      <c r="C56" s="56"/>
      <c r="D56" s="16"/>
    </row>
    <row r="57" spans="1:4" ht="18.95" thickBot="1">
      <c r="A57" s="23">
        <v>6</v>
      </c>
      <c r="B57" s="28" t="s">
        <v>162</v>
      </c>
      <c r="C57" s="57"/>
      <c r="D57" s="27"/>
    </row>
    <row r="58" spans="1:4" ht="35.25" customHeight="1">
      <c r="A58" s="26">
        <v>6.1</v>
      </c>
      <c r="B58" s="12" t="str">
        <f>CONCATENATE("Any Queries and/or requests for clarification in respect of the PQQ should be addressed to ",C58," nominated contact – ",D58," via System Communication and must be received at least 5 working days prior to the closing date for responses to the pre-qualification questionnaire.")</f>
        <v>Any Queries and/or requests for clarification in respect of the PQQ should be addressed to SHEPD nominated contact – Mick Cooney via System Communication and must be received at least 5 working days prior to the closing date for responses to the pre-qualification questionnaire.</v>
      </c>
      <c r="C58" s="53" t="str">
        <f>C53</f>
        <v>SHEPD</v>
      </c>
      <c r="D58" s="49" t="s">
        <v>163</v>
      </c>
    </row>
    <row r="59" spans="1:4" ht="31.5" customHeight="1">
      <c r="A59" s="26">
        <v>6.2</v>
      </c>
      <c r="B59" s="9" t="str">
        <f>CONCATENATE("After such time, ",C59," cannot guarantee a response to the query/clarification. ",C59," will ensure that all relevant queries and responses or clarifications made during the pre-qualification process are made available to all Applicants during the process although the querying/clarifying party will not be disclosed.")</f>
        <v>After such time, SHEPD cannot guarantee a response to the query/clarification. SHEPD will ensure that all relevant queries and responses or clarifications made during the pre-qualification process are made available to all Applicants during the process although the querying/clarifying party will not be disclosed.</v>
      </c>
      <c r="C59" s="53" t="str">
        <f>C53</f>
        <v>SHEPD</v>
      </c>
      <c r="D59" s="16"/>
    </row>
    <row r="60" spans="1:4">
      <c r="A60" s="22">
        <v>6.3</v>
      </c>
      <c r="B60" s="9" t="str">
        <f>CONCATENATE("No approach of any kind in connection with this PQQ should be made to any other person within or associated with ",C60)</f>
        <v>No approach of any kind in connection with this PQQ should be made to any other person within or associated with SHEPD</v>
      </c>
      <c r="C60" s="53" t="str">
        <f>C53</f>
        <v>SHEPD</v>
      </c>
      <c r="D60" s="16"/>
    </row>
    <row r="61" spans="1:4">
      <c r="A61" s="22">
        <v>6.4</v>
      </c>
      <c r="B61" s="9" t="s">
        <v>164</v>
      </c>
      <c r="C61" s="56"/>
      <c r="D61" s="16"/>
    </row>
    <row r="63" spans="1:4" ht="18.95" thickBot="1">
      <c r="A63" s="22">
        <v>7</v>
      </c>
      <c r="B63" s="28" t="s">
        <v>165</v>
      </c>
      <c r="C63" s="57"/>
      <c r="D63" s="27"/>
    </row>
    <row r="64" spans="1:4">
      <c r="A64" s="22">
        <v>7.1</v>
      </c>
      <c r="B64" s="13" t="str">
        <f>CONCATENATE("The completed PQQ is to be returned to ",C64," via the Procurement System ",D64,)</f>
        <v>The completed PQQ is to be returned to Mick Cooney via the Procurement System Jaggaer</v>
      </c>
      <c r="C64" s="53" t="s">
        <v>163</v>
      </c>
      <c r="D64" s="49" t="s">
        <v>166</v>
      </c>
    </row>
    <row r="65" spans="1:4">
      <c r="A65" s="22">
        <v>7.2</v>
      </c>
      <c r="B65" s="111" t="str">
        <f>CONCATENATE("The responses must be sent to ",C65," no later than ",D65," in the form described above.")</f>
        <v>The responses must be sent to SHEPD no later than 17:00 on the 9th May 2024 in the form described above.</v>
      </c>
      <c r="C65" s="53" t="str">
        <f>C60</f>
        <v>SHEPD</v>
      </c>
      <c r="D65" s="49" t="s">
        <v>167</v>
      </c>
    </row>
    <row r="66" spans="1:4">
      <c r="A66" s="22">
        <v>7.3</v>
      </c>
      <c r="B66" s="13" t="s">
        <v>168</v>
      </c>
      <c r="C66" s="56"/>
      <c r="D66" s="16"/>
    </row>
    <row r="67" spans="1:4" ht="15.95" thickBot="1">
      <c r="C67" s="56"/>
      <c r="D67" s="16"/>
    </row>
    <row r="68" spans="1:4" ht="18.95" thickBot="1">
      <c r="A68" s="22">
        <v>8</v>
      </c>
      <c r="B68" s="28" t="s">
        <v>169</v>
      </c>
      <c r="C68" s="57"/>
      <c r="D68" s="27"/>
    </row>
    <row r="69" spans="1:4">
      <c r="A69" s="22">
        <v>8.1</v>
      </c>
      <c r="B69" s="10" t="str">
        <f>CONCATENATE(C69," may disqualify any potential Applicant who fails to comply with the requirements detailed in this Instruction Sheet.")</f>
        <v>SHEPD may disqualify any potential Applicant who fails to comply with the requirements detailed in this Instruction Sheet.</v>
      </c>
      <c r="C69" s="53" t="str">
        <f>C65</f>
        <v>SHEPD</v>
      </c>
      <c r="D69" s="16"/>
    </row>
    <row r="70" spans="1:4" ht="85.5" customHeight="1">
      <c r="A70" s="22">
        <v>8.1999999999999993</v>
      </c>
      <c r="B70" s="14" t="str">
        <f>CONCATENATE("All responses of those Applicants not disqualified will be evaluated according to predetermined criteria to arrive at a Short List of up to ",C70," for each of the 9 Lots to be considered for the Tender Stage")</f>
        <v>All responses of those Applicants not disqualified will be evaluated according to predetermined criteria to arrive at a Short List of up to 5 (SHEPD reserves the right to increase the number of suppliers prequalified per Lot up to a maximum of 8, at its discretion) for each of the 9 Lots to be considered for the Tender Stage</v>
      </c>
      <c r="C70" s="53" t="s">
        <v>170</v>
      </c>
      <c r="D70" s="16"/>
    </row>
    <row r="71" spans="1:4" ht="29.1">
      <c r="A71" s="22">
        <v>8.3000000000000007</v>
      </c>
      <c r="B71" s="11" t="s">
        <v>171</v>
      </c>
      <c r="C71" s="56"/>
      <c r="D71" s="16"/>
    </row>
    <row r="72" spans="1:4">
      <c r="A72" s="22">
        <v>8.4</v>
      </c>
      <c r="B72" s="9" t="str">
        <f>CONCATENATE("It is intended to ",C72,"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2" s="53" t="s">
        <v>172</v>
      </c>
      <c r="D72" s="16"/>
    </row>
    <row r="73" spans="1:4">
      <c r="B73" s="20" t="s">
        <v>173</v>
      </c>
      <c r="C73" s="56"/>
      <c r="D73" s="16"/>
    </row>
    <row r="74" spans="1:4">
      <c r="B74" s="20" t="s">
        <v>174</v>
      </c>
      <c r="C74" s="56"/>
      <c r="D74" s="16"/>
    </row>
    <row r="75" spans="1:4">
      <c r="B75" s="20" t="s">
        <v>175</v>
      </c>
      <c r="C75" s="56"/>
      <c r="D75" s="16"/>
    </row>
    <row r="76" spans="1:4">
      <c r="A76" s="22">
        <v>8.5</v>
      </c>
      <c r="B76" s="10" t="s">
        <v>176</v>
      </c>
      <c r="C76" s="56"/>
      <c r="D76" s="16"/>
    </row>
    <row r="77" spans="1:4" ht="29.1">
      <c r="A77" s="22">
        <v>8.6</v>
      </c>
      <c r="B77" s="9" t="s">
        <v>177</v>
      </c>
      <c r="C77" s="56"/>
      <c r="D77" s="16"/>
    </row>
    <row r="78" spans="1:4" ht="29.1">
      <c r="A78" s="22">
        <v>8.6999999999999993</v>
      </c>
      <c r="B78" s="10" t="s">
        <v>178</v>
      </c>
      <c r="C78" s="56"/>
      <c r="D78" s="16"/>
    </row>
    <row r="80" spans="1:4" ht="18.600000000000001">
      <c r="A80" s="22">
        <v>9</v>
      </c>
      <c r="B80" s="29" t="s">
        <v>179</v>
      </c>
      <c r="C80" s="61"/>
      <c r="D80" s="8"/>
    </row>
    <row r="81" spans="1:4" s="51" customFormat="1" ht="18.600000000000001">
      <c r="A81" s="50"/>
      <c r="B81" s="63" t="s">
        <v>180</v>
      </c>
      <c r="C81" s="64" t="s">
        <v>181</v>
      </c>
      <c r="D81" s="63" t="s">
        <v>182</v>
      </c>
    </row>
    <row r="82" spans="1:4" s="51" customFormat="1" ht="18.600000000000001">
      <c r="A82" s="50"/>
      <c r="B82" s="85" t="s">
        <v>23</v>
      </c>
      <c r="C82" s="86" t="s">
        <v>183</v>
      </c>
      <c r="D82" s="85" t="s">
        <v>184</v>
      </c>
    </row>
    <row r="83" spans="1:4" s="51" customFormat="1" ht="18.600000000000001">
      <c r="A83" s="50"/>
      <c r="B83" s="85" t="s">
        <v>185</v>
      </c>
      <c r="C83" s="87">
        <v>0.35</v>
      </c>
      <c r="D83" s="85" t="s">
        <v>186</v>
      </c>
    </row>
    <row r="84" spans="1:4" s="51" customFormat="1" ht="18.600000000000001">
      <c r="A84" s="50"/>
      <c r="B84" s="85" t="s">
        <v>187</v>
      </c>
      <c r="C84" s="87">
        <v>0.2</v>
      </c>
      <c r="D84" s="85" t="s">
        <v>186</v>
      </c>
    </row>
    <row r="85" spans="1:4" s="19" customFormat="1">
      <c r="A85" s="24"/>
      <c r="B85" s="85" t="s">
        <v>75</v>
      </c>
      <c r="C85" s="87">
        <v>0.1</v>
      </c>
      <c r="D85" s="85" t="s">
        <v>186</v>
      </c>
    </row>
    <row r="86" spans="1:4" s="19" customFormat="1">
      <c r="A86" s="24"/>
      <c r="B86" s="85" t="s">
        <v>84</v>
      </c>
      <c r="C86" s="87">
        <v>0.15</v>
      </c>
      <c r="D86" s="85" t="s">
        <v>186</v>
      </c>
    </row>
    <row r="87" spans="1:4" s="19" customFormat="1">
      <c r="A87" s="24"/>
      <c r="B87" s="85" t="s">
        <v>188</v>
      </c>
      <c r="C87" s="87">
        <v>0.1</v>
      </c>
      <c r="D87" s="85" t="s">
        <v>186</v>
      </c>
    </row>
    <row r="88" spans="1:4" s="19" customFormat="1">
      <c r="A88" s="24"/>
      <c r="B88" s="85" t="s">
        <v>106</v>
      </c>
      <c r="C88" s="87">
        <v>0.05</v>
      </c>
      <c r="D88" s="85" t="s">
        <v>186</v>
      </c>
    </row>
    <row r="89" spans="1:4" s="19" customFormat="1">
      <c r="A89" s="24"/>
      <c r="B89" s="85" t="s">
        <v>113</v>
      </c>
      <c r="C89" s="87">
        <v>0.05</v>
      </c>
      <c r="D89" s="85" t="s">
        <v>186</v>
      </c>
    </row>
    <row r="90" spans="1:4" s="19" customFormat="1" ht="15.75">
      <c r="A90" s="24"/>
      <c r="B90" s="85" t="s">
        <v>116</v>
      </c>
      <c r="C90" s="87" t="s">
        <v>183</v>
      </c>
      <c r="D90" s="85" t="s">
        <v>184</v>
      </c>
    </row>
    <row r="91" spans="1:4" s="19" customFormat="1">
      <c r="A91" s="24"/>
      <c r="B91" s="65"/>
      <c r="C91" s="88"/>
      <c r="D91" s="89"/>
    </row>
    <row r="92" spans="1:4" s="19" customFormat="1">
      <c r="A92" s="24"/>
      <c r="B92" s="66" t="s">
        <v>189</v>
      </c>
      <c r="C92" s="90">
        <f>SUM(C83:C91)</f>
        <v>1</v>
      </c>
      <c r="D92" s="89"/>
    </row>
  </sheetData>
  <mergeCells count="1">
    <mergeCell ref="C2:D2"/>
  </mergeCells>
  <phoneticPr fontId="0" type="noConversion"/>
  <dataValidations count="2">
    <dataValidation type="list" allowBlank="1" showInputMessage="1" showErrorMessage="1" sqref="D40"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2" xr:uid="{D6BE6EA2-C43B-4739-941E-8EDD57645D9A}">
      <formula1>"Shortlist,PreQualify"</formula1>
    </dataValidation>
  </dataValidations>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e78567b-919a-4cb3-93bb-22ce20fdf530">
      <UserInfo>
        <DisplayName>MacLeod, Gordon (Distribution)</DisplayName>
        <AccountId>26</AccountId>
        <AccountType/>
      </UserInfo>
      <UserInfo>
        <DisplayName>Hufstetler, Nicky (Distribution)</DisplayName>
        <AccountId>27</AccountId>
        <AccountType/>
      </UserInfo>
      <UserInfo>
        <DisplayName>Jahateh, Lesiaty (Distribution)</DisplayName>
        <AccountId>24</AccountId>
        <AccountType/>
      </UserInfo>
      <UserInfo>
        <DisplayName>McGowan, Irene (Distribution)</DisplayName>
        <AccountId>16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76BE61A92C114980E056E16D540A66" ma:contentTypeVersion="6" ma:contentTypeDescription="Create a new document." ma:contentTypeScope="" ma:versionID="6c50220cd3489b3ef4ce83a0cac32e04">
  <xsd:schema xmlns:xsd="http://www.w3.org/2001/XMLSchema" xmlns:xs="http://www.w3.org/2001/XMLSchema" xmlns:p="http://schemas.microsoft.com/office/2006/metadata/properties" xmlns:ns2="33385ad0-4af8-4984-a4e1-23288e6f4da4" xmlns:ns3="9e78567b-919a-4cb3-93bb-22ce20fdf530" targetNamespace="http://schemas.microsoft.com/office/2006/metadata/properties" ma:root="true" ma:fieldsID="b125c4b8b57895951ab1496eefd846a5" ns2:_="" ns3:_="">
    <xsd:import namespace="33385ad0-4af8-4984-a4e1-23288e6f4da4"/>
    <xsd:import namespace="9e78567b-919a-4cb3-93bb-22ce20fdf5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85ad0-4af8-4984-a4e1-23288e6f4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78567b-919a-4cb3-93bb-22ce20fdf5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92E49D-6647-42D3-A90B-9912BEE48829}"/>
</file>

<file path=customXml/itemProps2.xml><?xml version="1.0" encoding="utf-8"?>
<ds:datastoreItem xmlns:ds="http://schemas.openxmlformats.org/officeDocument/2006/customXml" ds:itemID="{1DDF2374-D7D1-42DA-9D6A-088CEF44E54C}"/>
</file>

<file path=customXml/itemProps3.xml><?xml version="1.0" encoding="utf-8"?>
<ds:datastoreItem xmlns:ds="http://schemas.openxmlformats.org/officeDocument/2006/customXml" ds:itemID="{3082DD77-921B-4B20-874A-16A00790076C}"/>
</file>

<file path=docProps/app.xml><?xml version="1.0" encoding="utf-8"?>
<Properties xmlns="http://schemas.openxmlformats.org/officeDocument/2006/extended-properties" xmlns:vt="http://schemas.openxmlformats.org/officeDocument/2006/docPropsVTypes">
  <Application>Microsoft Excel Online</Application>
  <Manager/>
  <Company>SSE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Cooney, Michael</cp:lastModifiedBy>
  <cp:revision/>
  <dcterms:created xsi:type="dcterms:W3CDTF">2010-01-21T13:55:42Z</dcterms:created>
  <dcterms:modified xsi:type="dcterms:W3CDTF">2024-04-09T10:50:26Z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0x0101009B76BE61A92C114980E056E16D540A66</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